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 - Universidad de los Andes\Pregrado\Rúbricas Medicina\"/>
    </mc:Choice>
  </mc:AlternateContent>
  <bookViews>
    <workbookView xWindow="0" yWindow="0" windowWidth="19200" windowHeight="6765" firstSheet="3" activeTab="3"/>
  </bookViews>
  <sheets>
    <sheet name="VERSION 2 ESTUDIANTES" sheetId="4" state="hidden" r:id="rId1"/>
    <sheet name="Formato Estudiantes Pregrado" sheetId="1" state="hidden" r:id="rId2"/>
    <sheet name="Formato Internos" sheetId="2" state="hidden" r:id="rId3"/>
    <sheet name="Rúbrica" sheetId="6" r:id="rId4"/>
  </sheets>
  <definedNames>
    <definedName name="_xlnm.Print_Area" localSheetId="1">'Formato Estudiantes Pregrado'!$A$1:$G$43</definedName>
    <definedName name="_xlnm.Print_Area" localSheetId="2">'Formato Internos'!$A$1:$G$43</definedName>
    <definedName name="_xlnm.Print_Area" localSheetId="3">Rúbrica!$A$2:$F$46</definedName>
    <definedName name="_xlnm.Print_Area" localSheetId="0">'VERSION 2 ESTUDIANTES'!$A$1:$F$27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6" l="1"/>
  <c r="A16" i="6" s="1"/>
  <c r="G20" i="6" l="1"/>
  <c r="G19" i="6"/>
  <c r="G21" i="6"/>
  <c r="G23" i="6"/>
  <c r="G24" i="6"/>
  <c r="G25" i="6"/>
  <c r="G26" i="6"/>
  <c r="G28" i="6"/>
  <c r="G29" i="6"/>
  <c r="G30" i="6"/>
  <c r="G31" i="6"/>
  <c r="G32" i="6"/>
  <c r="G34" i="6"/>
  <c r="G35" i="6"/>
  <c r="G36" i="6"/>
  <c r="G37" i="6"/>
  <c r="G39" i="6"/>
  <c r="G40" i="6"/>
  <c r="G41" i="6"/>
  <c r="G42" i="6"/>
  <c r="G43" i="6"/>
  <c r="H22" i="6" l="1"/>
  <c r="H24" i="6" s="1"/>
  <c r="H18" i="6"/>
  <c r="B38" i="6" l="1"/>
  <c r="B33" i="6"/>
  <c r="B27" i="6"/>
  <c r="B22" i="6"/>
  <c r="B18" i="6"/>
  <c r="H26" i="2" l="1"/>
  <c r="H25" i="2"/>
  <c r="H24" i="2"/>
  <c r="H22" i="2"/>
  <c r="H21" i="2"/>
  <c r="H20" i="2"/>
  <c r="H19" i="2"/>
  <c r="H18" i="2"/>
  <c r="H17" i="2"/>
  <c r="H15" i="2"/>
  <c r="H14" i="2"/>
  <c r="H13" i="2"/>
  <c r="H11" i="2"/>
  <c r="H10" i="2"/>
  <c r="H9" i="2"/>
  <c r="H19" i="1"/>
  <c r="H26" i="1"/>
  <c r="H25" i="1"/>
  <c r="H24" i="1"/>
  <c r="H22" i="1"/>
  <c r="H21" i="1"/>
  <c r="H20" i="1"/>
  <c r="H18" i="1"/>
  <c r="H17" i="1"/>
  <c r="H15" i="1"/>
  <c r="H14" i="1"/>
  <c r="H13" i="1"/>
  <c r="H11" i="1"/>
  <c r="H10" i="1"/>
  <c r="H9" i="1"/>
  <c r="G44" i="6" l="1"/>
  <c r="I19" i="2"/>
  <c r="J19" i="2" s="1"/>
  <c r="I12" i="2"/>
  <c r="J12" i="2" s="1"/>
  <c r="H27" i="2"/>
  <c r="I8" i="2"/>
  <c r="J8" i="2" s="1"/>
  <c r="I23" i="2"/>
  <c r="J23" i="2" s="1"/>
  <c r="I16" i="2"/>
  <c r="J16" i="2" s="1"/>
  <c r="I12" i="1"/>
  <c r="J12" i="1" s="1"/>
  <c r="I23" i="1"/>
  <c r="J23" i="1" s="1"/>
  <c r="I8" i="1"/>
  <c r="J8" i="1" s="1"/>
  <c r="I16" i="1"/>
  <c r="J16" i="1" s="1"/>
  <c r="I19" i="1"/>
  <c r="J19" i="1" s="1"/>
  <c r="G5" i="2"/>
  <c r="F5" i="2"/>
  <c r="F44" i="6" l="1"/>
  <c r="J27" i="2"/>
  <c r="D5" i="2" s="1"/>
  <c r="J27" i="1"/>
  <c r="A5" i="1" s="1"/>
  <c r="C34" i="4"/>
  <c r="B34" i="4"/>
  <c r="C33" i="4"/>
  <c r="B33" i="4"/>
  <c r="C32" i="4"/>
  <c r="B32" i="4"/>
  <c r="C31" i="4"/>
  <c r="B31" i="4"/>
  <c r="G24" i="4"/>
  <c r="H24" i="4" s="1"/>
  <c r="G22" i="4"/>
  <c r="H22" i="4" s="1"/>
  <c r="G18" i="4"/>
  <c r="H18" i="4" s="1"/>
  <c r="H17" i="4" s="1"/>
  <c r="I17" i="4" s="1"/>
  <c r="G16" i="4"/>
  <c r="H16" i="4" s="1"/>
  <c r="G15" i="4"/>
  <c r="H15" i="4" s="1"/>
  <c r="G13" i="4"/>
  <c r="H13" i="4" s="1"/>
  <c r="G12" i="4"/>
  <c r="H12" i="4" s="1"/>
  <c r="G11" i="4"/>
  <c r="H11" i="4" s="1"/>
  <c r="G9" i="4"/>
  <c r="H9" i="4" s="1"/>
  <c r="G8" i="4"/>
  <c r="H8" i="4" s="1"/>
  <c r="G7" i="4"/>
  <c r="A5" i="2" l="1"/>
  <c r="H14" i="4"/>
  <c r="I14" i="4" s="1"/>
  <c r="H21" i="4"/>
  <c r="I21" i="4" s="1"/>
  <c r="H10" i="4"/>
  <c r="I10" i="4" s="1"/>
  <c r="G25" i="4"/>
  <c r="B3" i="4"/>
  <c r="H7" i="4"/>
  <c r="H6" i="4" s="1"/>
  <c r="I6" i="4" s="1"/>
  <c r="I25" i="4" l="1"/>
  <c r="D3" i="4" s="1"/>
  <c r="A3" i="4"/>
  <c r="D36" i="2"/>
  <c r="C36" i="2"/>
  <c r="D35" i="2"/>
  <c r="C35" i="2"/>
  <c r="D34" i="2"/>
  <c r="C34" i="2"/>
  <c r="D33" i="2"/>
  <c r="C33" i="2"/>
  <c r="C33" i="1"/>
  <c r="D36" i="1" l="1"/>
  <c r="C36" i="1"/>
  <c r="D35" i="1"/>
  <c r="C35" i="1"/>
  <c r="D34" i="1"/>
  <c r="C34" i="1"/>
  <c r="D33" i="1"/>
  <c r="H27" i="1" l="1"/>
  <c r="D5" i="1" l="1"/>
</calcChain>
</file>

<file path=xl/sharedStrings.xml><?xml version="1.0" encoding="utf-8"?>
<sst xmlns="http://schemas.openxmlformats.org/spreadsheetml/2006/main" count="180" uniqueCount="88">
  <si>
    <t>Formato de calificación de revisiones de tema para estudiantes de pregrado</t>
  </si>
  <si>
    <t>Fecha:</t>
  </si>
  <si>
    <t xml:space="preserve">Nombre: </t>
  </si>
  <si>
    <t>Dominios</t>
  </si>
  <si>
    <t>Valor</t>
  </si>
  <si>
    <t xml:space="preserve">Insuficiente </t>
  </si>
  <si>
    <t>Elemental</t>
  </si>
  <si>
    <t>Bueno</t>
  </si>
  <si>
    <t>Excelente</t>
  </si>
  <si>
    <t>Total</t>
  </si>
  <si>
    <t>Puntos Máximos</t>
  </si>
  <si>
    <t>Calificación</t>
  </si>
  <si>
    <t>Conocimiento y compresión del tema</t>
  </si>
  <si>
    <t xml:space="preserve">El estudiante explica de manera clara y responde de manera acertada las preguntas. </t>
  </si>
  <si>
    <t>La información está organizada de manera clara y lógica.</t>
  </si>
  <si>
    <t xml:space="preserve">Comprende los conocimientos presentados y muestra apropiación de estos. </t>
  </si>
  <si>
    <t>Argumenta basado en la evidencia</t>
  </si>
  <si>
    <t>El estudiante demuestra la adecuada busqueda y selección de la literatura para su revisión de tema</t>
  </si>
  <si>
    <t>El estudiante presenta la última información disponible acerca del tema expuesto en la literatura médica</t>
  </si>
  <si>
    <t>El estudiante responde las preguntas basado en el análisis crítico de la literatura presentada</t>
  </si>
  <si>
    <t>Razonamiento clínico</t>
  </si>
  <si>
    <t>Expone casos clínicos de dificultad variable que le permiten a él y a sus compañeros integrar sus conocimientos</t>
  </si>
  <si>
    <t>Favorece la participación activa de los estudiantes para la resolución de problemas</t>
  </si>
  <si>
    <t>Uso del lenguaje</t>
  </si>
  <si>
    <t xml:space="preserve">El lenguaje verbal utilizado es adecuado para la audiencia y contexto. </t>
  </si>
  <si>
    <t>Los movimientos, los gestos y el contacto visual utilizados favorecen una comunicación efectiva</t>
  </si>
  <si>
    <t>Atrae la atención del público y mantiene el interés durante la presentación</t>
  </si>
  <si>
    <t xml:space="preserve">Uso de recursos </t>
  </si>
  <si>
    <t xml:space="preserve">El estudiante utiliza recursos (presentación, poster, folleto, vídeo, infografía) que apoyan su presentación y son coherentes con la audiencia a la que se dirige. </t>
  </si>
  <si>
    <t xml:space="preserve">La presentación se acompaña de recursos visuales de calidad </t>
  </si>
  <si>
    <t>Adecuado manejo del tiempo</t>
  </si>
  <si>
    <t>Observaciones:</t>
  </si>
  <si>
    <t>12.2 - 10.98 Sobresaliente</t>
  </si>
  <si>
    <t>10.97 - 9.27 Bueno</t>
  </si>
  <si>
    <t>7.32 - 9.26 Aceptable</t>
  </si>
  <si>
    <t>menor o igual a 7.31 Insuficiente</t>
  </si>
  <si>
    <t>Puntaje máximo 12.2</t>
  </si>
  <si>
    <t>Puntaje mínimo 3.2</t>
  </si>
  <si>
    <r>
      <t>Insuficiente</t>
    </r>
    <r>
      <rPr>
        <sz val="8"/>
        <color rgb="FF212121"/>
        <rFont val="Arial"/>
        <family val="2"/>
      </rPr>
      <t>: Necesita adquirir los conocimientos y desarrollar las habilidades del topico evaluado</t>
    </r>
  </si>
  <si>
    <r>
      <t>Elemental:</t>
    </r>
    <r>
      <rPr>
        <sz val="8"/>
        <color rgb="FF212121"/>
        <rFont val="Arial"/>
        <family val="2"/>
      </rPr>
      <t> Requiere fortalecer la mayoria de los conocimientos y desarrollar las hablidades del topico evaluado</t>
    </r>
  </si>
  <si>
    <r>
      <t>Bueno</t>
    </r>
    <r>
      <rPr>
        <sz val="8"/>
        <color rgb="FF212121"/>
        <rFont val="Arial"/>
        <family val="2"/>
      </rPr>
      <t>: Muestra un nivel de dominio adecuado de los conocimientos y posee las habilidades del topico evaluado</t>
    </r>
  </si>
  <si>
    <r>
      <t>Excelente</t>
    </r>
    <r>
      <rPr>
        <sz val="8"/>
        <color rgb="FF212121"/>
        <rFont val="Arial"/>
        <family val="2"/>
      </rPr>
      <t>: Posee un alto dominio de los conocimientos y las habilidades del topico evaluado</t>
    </r>
  </si>
  <si>
    <t xml:space="preserve">Nombre del estudiante: </t>
  </si>
  <si>
    <t xml:space="preserve">Nota: </t>
  </si>
  <si>
    <t xml:space="preserve">Fecha: </t>
  </si>
  <si>
    <t>Formato de calificación de revisiones de tema para internos</t>
  </si>
  <si>
    <t>Demuestra habilidades de  razonamiento clínico  para la atención de un paciente en diferentes  contextos</t>
  </si>
  <si>
    <t>Identifica y prioriza diagnósticos diferenciales</t>
  </si>
  <si>
    <t>Integra información a medida que emerge para actualizar continuamente el diagnóstico diferencial</t>
  </si>
  <si>
    <t>Conoce, utiliza e interpreta pruebas diagnósticas</t>
  </si>
  <si>
    <t>Recomienda una evaluación diagnóstica de primera línea  costo efectiva  en el contexto en el que fue solicitada (ambulatorio, hospitalario, urgencias)</t>
  </si>
  <si>
    <t>Justifica  la decisión de ordenar una determinada prueba</t>
  </si>
  <si>
    <t>Interpreta los resultados de estudios diagnósticos básicos (tanto de laboratorio como de imágenes); sabe los valores normales  de laboratorios comunes (p. Ej., electrolitos)</t>
  </si>
  <si>
    <t>Elabora un plan de manejo médico</t>
  </si>
  <si>
    <t>Demuestra conocimiento del protocolo en el cual se procesarán las ordenes médicas prescritas, teniendo en cuenta el contexto en el que fueron solicitadas (ambulatorio, hospitalario, urgencias)</t>
  </si>
  <si>
    <t>Facultad de Medicina, Universidad de los Andes</t>
  </si>
  <si>
    <t>Nombre estudiante:</t>
  </si>
  <si>
    <t>Código:</t>
  </si>
  <si>
    <t>Curso/ Área de rotación /Especialidad:</t>
  </si>
  <si>
    <t>Evaluador:</t>
  </si>
  <si>
    <t>Evalúe el rendimiento /desempeño del estudiante en las siguientes competencias utilizando los siguientes criterios:</t>
  </si>
  <si>
    <r>
      <t xml:space="preserve">Excelente: </t>
    </r>
    <r>
      <rPr>
        <sz val="10"/>
        <color theme="1"/>
        <rFont val="Calibri"/>
        <family val="2"/>
        <scheme val="minor"/>
      </rPr>
      <t>Posee un alto dominio de los conocimientos y las habilidades del topico evaluado</t>
    </r>
  </si>
  <si>
    <r>
      <t xml:space="preserve">Bueno: </t>
    </r>
    <r>
      <rPr>
        <sz val="10"/>
        <color theme="1"/>
        <rFont val="Calibri"/>
        <family val="2"/>
        <scheme val="minor"/>
      </rPr>
      <t>Muestra un nivel de dominio adecuado de los conocimientos y posee las habilidades del topico evaluado</t>
    </r>
  </si>
  <si>
    <r>
      <t xml:space="preserve">Elemental: </t>
    </r>
    <r>
      <rPr>
        <sz val="10"/>
        <color theme="1"/>
        <rFont val="Calibri"/>
        <family val="2"/>
        <scheme val="minor"/>
      </rPr>
      <t>Requiere fortalecer la mayoria de los conocimientos y desarrollar las hablidades del topico evaluado</t>
    </r>
  </si>
  <si>
    <r>
      <t xml:space="preserve">Insuficiente: </t>
    </r>
    <r>
      <rPr>
        <sz val="10"/>
        <color theme="1"/>
        <rFont val="Calibri"/>
        <family val="2"/>
        <scheme val="minor"/>
      </rPr>
      <t>Necesita adquirir los conocimientos y desarrollar las habilidades del topico evaluado</t>
    </r>
  </si>
  <si>
    <t>Nota</t>
  </si>
  <si>
    <t>Rúbrica revista observada</t>
  </si>
  <si>
    <t xml:space="preserve">Realiza una historia clínica y examen físico </t>
  </si>
  <si>
    <t>Presenta oralmente el encuentro clínico</t>
  </si>
  <si>
    <t>Presenta la información más relevante de la historia clínica y el examen físico del paciente</t>
  </si>
  <si>
    <t>Identifica y utiliza fuentes alternativas de información para obtener la historia clínica del paciente cuando sea necesario (por ejemplo miembros de la familia, médicos interconsultantes, personal de enfermeria, entre otros)</t>
  </si>
  <si>
    <t>Sumatoria</t>
  </si>
  <si>
    <t>N/A</t>
  </si>
  <si>
    <t>VACIO</t>
  </si>
  <si>
    <t>Puntos totales</t>
  </si>
  <si>
    <t>Integra los fundamentos científicos de la medicina con las habilidades de razonamiento clínico para desarrollar un listado de diagnósticos diferenciales y un diagnóstico de trabajo</t>
  </si>
  <si>
    <t>Explica y documenta el proceso de  razonamiento clínico que lo llevó al diagnóstico de trabajo de una manera clara para todos los miembros del equipo</t>
  </si>
  <si>
    <t>Colabora con los miembros del equipo para la verificación del diagnóstico principal</t>
  </si>
  <si>
    <t>Comprende las implicaciones y la urgencia de un resultado anormal y busca ayuda para la interpretación de resultados cuando sea necesario</t>
  </si>
  <si>
    <t>Tiene en cuenta la condición de salud actual del paciente y sus preferencias para solicitar las ordenes médicas</t>
  </si>
  <si>
    <t>Es capaz de elaborar un plan de manejo integral basado en la evidencia</t>
  </si>
  <si>
    <t>Tiene en cuenta los factores específicos del paciente (edad, peso, alergias, farmacogenética y las comorbidalides) al elaborar el plan de manejo</t>
  </si>
  <si>
    <t>Es capaz de explicar las órdenes médicas de manera eficiente (por ejemplo, identificando el conjunto de órdenes que deben formularse al momento del ingreso del paciente, reposición correcta de líquidos y electrólitos)</t>
  </si>
  <si>
    <t>Presenta la información del paciente, como resultado de la síntesis de la información obtenida personalmente</t>
  </si>
  <si>
    <t>Hace una presentación oral del encuentro clínico organizada, precisa y concisa</t>
  </si>
  <si>
    <t>Ajusta la presentación oral para lograr una comprensión compartida de la condición actual del paciente</t>
  </si>
  <si>
    <t>Comunica de manera efectiva asegurando que los asistententes   comprendan la condición y las necesidades del paciente</t>
  </si>
  <si>
    <t>Proporciona información específica para involucrarme como oyente y me permitió comenzar inmediatamente a pensar constructivamente sobre 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</si>
</sst>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212121"/>
      <name val="Arial"/>
      <family val="2"/>
    </font>
    <font>
      <sz val="8"/>
      <color rgb="FF21212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1">
    <cellStyle name="Normal" xfId="0" builtinId="0"/>
  </cellStyles>
  <dxfs count="128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2880000</xdr:colOff>
      <xdr:row>0</xdr:row>
      <xdr:rowOff>759786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880000" cy="721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9523</xdr:colOff>
      <xdr:row>0</xdr:row>
      <xdr:rowOff>19051</xdr:rowOff>
    </xdr:from>
    <xdr:to>
      <xdr:col>0</xdr:col>
      <xdr:colOff>2709523</xdr:colOff>
      <xdr:row>2</xdr:row>
      <xdr:rowOff>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19051"/>
          <a:ext cx="2700000" cy="676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2700000</xdr:colOff>
      <xdr:row>2</xdr:row>
      <xdr:rowOff>57457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1"/>
          <a:ext cx="2700000" cy="6765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66675</xdr:rowOff>
    </xdr:from>
    <xdr:to>
      <xdr:col>0</xdr:col>
      <xdr:colOff>3088948</xdr:colOff>
      <xdr:row>3</xdr:row>
      <xdr:rowOff>264319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66700"/>
          <a:ext cx="2850823" cy="711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pane ySplit="5" topLeftCell="A6" activePane="bottomLeft" state="frozen"/>
      <selection pane="bottomLeft" activeCell="A6" sqref="A6:A24"/>
    </sheetView>
  </sheetViews>
  <sheetFormatPr baseColWidth="10" defaultColWidth="11.42578125" defaultRowHeight="15" x14ac:dyDescent="0.25"/>
  <cols>
    <col min="1" max="1" width="50.85546875" style="14" customWidth="1"/>
    <col min="2" max="2" width="7.42578125" style="1" customWidth="1"/>
    <col min="3" max="6" width="11.7109375" style="1" customWidth="1"/>
    <col min="7" max="7" width="11.42578125" style="1"/>
    <col min="8" max="8" width="13.7109375" style="1" bestFit="1" customWidth="1"/>
    <col min="9" max="9" width="11.42578125" style="1"/>
    <col min="10" max="16384" width="11.42578125" style="12"/>
  </cols>
  <sheetData>
    <row r="1" spans="1:9" ht="69.75" customHeight="1" x14ac:dyDescent="0.25">
      <c r="B1" s="92" t="s">
        <v>0</v>
      </c>
      <c r="C1" s="92"/>
      <c r="D1" s="92"/>
      <c r="E1" s="92"/>
      <c r="F1" s="92"/>
      <c r="G1" s="13"/>
      <c r="H1" s="13"/>
    </row>
    <row r="2" spans="1:9" ht="11.25" customHeight="1" thickBot="1" x14ac:dyDescent="0.3">
      <c r="C2" s="36" t="s">
        <v>1</v>
      </c>
    </row>
    <row r="3" spans="1:9" ht="24.75" customHeight="1" thickBot="1" x14ac:dyDescent="0.3">
      <c r="A3" s="15" t="e">
        <f>IF(AND(I6=0,I10=0,I14=0,I17=0,#REF!=0,I21=0),"",IF(AND($I$25&lt;=5,$I$25&gt;=4.5),"SOBRESALIENTE",(IF(AND($I$25&lt;4.5,$I$25&gt;=3.75),"BUENO",IF(AND($I$25&lt;3.75,$I$25&gt;=3),"ACEPTABLE",IF(AND($I$25&lt;3,$I$25&gt;=0),"INSUFICIENTE",""))))))</f>
        <v>#REF!</v>
      </c>
      <c r="B3" s="31" t="e">
        <f>B6+B10+B14+B17+#REF!+B21</f>
        <v>#REF!</v>
      </c>
      <c r="C3" s="36" t="s">
        <v>2</v>
      </c>
      <c r="D3" s="30" t="e">
        <f>I25</f>
        <v>#REF!</v>
      </c>
    </row>
    <row r="4" spans="1:9" x14ac:dyDescent="0.25">
      <c r="A4" s="93" t="s">
        <v>3</v>
      </c>
      <c r="B4" s="95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5" t="s">
        <v>9</v>
      </c>
      <c r="H4" s="97" t="s">
        <v>10</v>
      </c>
      <c r="I4" s="91" t="s">
        <v>11</v>
      </c>
    </row>
    <row r="5" spans="1:9" x14ac:dyDescent="0.25">
      <c r="A5" s="94"/>
      <c r="B5" s="96"/>
      <c r="C5" s="33"/>
      <c r="D5" s="34"/>
      <c r="E5" s="34"/>
      <c r="F5" s="35"/>
      <c r="G5" s="96"/>
      <c r="H5" s="98"/>
      <c r="I5" s="91"/>
    </row>
    <row r="6" spans="1:9" x14ac:dyDescent="0.25">
      <c r="A6" s="25" t="s">
        <v>12</v>
      </c>
      <c r="B6" s="26">
        <v>40</v>
      </c>
      <c r="C6" s="27"/>
      <c r="D6" s="27"/>
      <c r="E6" s="27"/>
      <c r="F6" s="27"/>
      <c r="G6" s="9"/>
      <c r="H6" s="9">
        <f>SUM(H7:H9)</f>
        <v>0</v>
      </c>
      <c r="I6" s="1">
        <f>(H6*5)/B6</f>
        <v>0</v>
      </c>
    </row>
    <row r="7" spans="1:9" ht="30" x14ac:dyDescent="0.25">
      <c r="A7" s="24" t="s">
        <v>13</v>
      </c>
      <c r="B7" s="10"/>
      <c r="C7" s="11"/>
      <c r="D7" s="11"/>
      <c r="E7" s="11"/>
      <c r="F7" s="11"/>
      <c r="G7" s="9">
        <f>IF(AND(C7&lt;&gt;"",D7="",E7="",F7=""),1,IF(AND(C7="",D7&lt;&gt;"",E7="",F7=""),2,IF(AND(C7="",D7="",E7&lt;&gt;"",F7=""),3,IF(AND(C7="",D7="",E7="",F7&lt;&gt;""),4,IF(AND(C7="",D7="",E7="",F7=""),0,"REVISAR")))))</f>
        <v>0</v>
      </c>
      <c r="H7" s="1">
        <f>G7*B7/4</f>
        <v>0</v>
      </c>
    </row>
    <row r="8" spans="1:9" ht="18" customHeight="1" x14ac:dyDescent="0.25">
      <c r="A8" s="24" t="s">
        <v>14</v>
      </c>
      <c r="B8" s="10"/>
      <c r="C8" s="11"/>
      <c r="D8" s="11"/>
      <c r="E8" s="11"/>
      <c r="F8" s="11"/>
      <c r="G8" s="9">
        <f t="shared" ref="G8:G24" si="0">IF(AND(C8&lt;&gt;"",D8="",E8="",F8=""),1,IF(AND(C8="",D8&lt;&gt;"",E8="",F8=""),2,IF(AND(C8="",D8="",E8&lt;&gt;"",F8=""),3,IF(AND(C8="",D8="",E8="",F8&lt;&gt;""),4,IF(AND(C8="",D8="",E8="",F8=""),0,"REVISAR")))))</f>
        <v>0</v>
      </c>
      <c r="H8" s="1">
        <f t="shared" ref="H8:H24" si="1">G8*B8/4</f>
        <v>0</v>
      </c>
    </row>
    <row r="9" spans="1:9" ht="30" x14ac:dyDescent="0.25">
      <c r="A9" s="24" t="s">
        <v>15</v>
      </c>
      <c r="B9" s="10"/>
      <c r="C9" s="11"/>
      <c r="D9" s="11"/>
      <c r="E9" s="11"/>
      <c r="F9" s="11"/>
      <c r="G9" s="9">
        <f t="shared" si="0"/>
        <v>0</v>
      </c>
      <c r="H9" s="1">
        <f t="shared" si="1"/>
        <v>0</v>
      </c>
    </row>
    <row r="10" spans="1:9" x14ac:dyDescent="0.25">
      <c r="A10" s="25" t="s">
        <v>16</v>
      </c>
      <c r="B10" s="26">
        <v>25</v>
      </c>
      <c r="C10" s="9"/>
      <c r="D10" s="9"/>
      <c r="E10" s="9"/>
      <c r="F10" s="9"/>
      <c r="G10" s="9"/>
      <c r="H10" s="9">
        <f>SUM(H11:H13)</f>
        <v>0</v>
      </c>
      <c r="I10" s="1">
        <f>(H10*5)/B10</f>
        <v>0</v>
      </c>
    </row>
    <row r="11" spans="1:9" ht="30" x14ac:dyDescent="0.25">
      <c r="A11" s="24" t="s">
        <v>17</v>
      </c>
      <c r="B11" s="10"/>
      <c r="C11" s="11"/>
      <c r="D11" s="11"/>
      <c r="E11" s="11"/>
      <c r="F11" s="11"/>
      <c r="G11" s="9">
        <f t="shared" si="0"/>
        <v>0</v>
      </c>
      <c r="H11" s="1">
        <f t="shared" si="1"/>
        <v>0</v>
      </c>
    </row>
    <row r="12" spans="1:9" ht="45" x14ac:dyDescent="0.25">
      <c r="A12" s="24" t="s">
        <v>18</v>
      </c>
      <c r="B12" s="10"/>
      <c r="C12" s="11"/>
      <c r="D12" s="11"/>
      <c r="E12" s="11"/>
      <c r="F12" s="11"/>
      <c r="G12" s="9">
        <f t="shared" si="0"/>
        <v>0</v>
      </c>
      <c r="H12" s="1">
        <f t="shared" si="1"/>
        <v>0</v>
      </c>
    </row>
    <row r="13" spans="1:9" ht="30" x14ac:dyDescent="0.25">
      <c r="A13" s="24" t="s">
        <v>19</v>
      </c>
      <c r="B13" s="10"/>
      <c r="C13" s="11"/>
      <c r="D13" s="11"/>
      <c r="E13" s="11"/>
      <c r="F13" s="11"/>
      <c r="G13" s="9">
        <f t="shared" si="0"/>
        <v>0</v>
      </c>
      <c r="H13" s="1">
        <f t="shared" si="1"/>
        <v>0</v>
      </c>
    </row>
    <row r="14" spans="1:9" x14ac:dyDescent="0.25">
      <c r="A14" s="25" t="s">
        <v>20</v>
      </c>
      <c r="B14" s="26">
        <v>20</v>
      </c>
      <c r="C14" s="9"/>
      <c r="D14" s="9"/>
      <c r="E14" s="9"/>
      <c r="F14" s="9"/>
      <c r="G14" s="9"/>
      <c r="H14" s="9">
        <f>SUM(H15:H16)</f>
        <v>0</v>
      </c>
      <c r="I14" s="1">
        <f>(H14*5)/B14</f>
        <v>0</v>
      </c>
    </row>
    <row r="15" spans="1:9" ht="45" x14ac:dyDescent="0.25">
      <c r="A15" s="24" t="s">
        <v>21</v>
      </c>
      <c r="B15" s="10"/>
      <c r="C15" s="11"/>
      <c r="D15" s="11"/>
      <c r="E15" s="11"/>
      <c r="F15" s="11"/>
      <c r="G15" s="9">
        <f t="shared" si="0"/>
        <v>0</v>
      </c>
      <c r="H15" s="1">
        <f t="shared" si="1"/>
        <v>0</v>
      </c>
    </row>
    <row r="16" spans="1:9" ht="30" x14ac:dyDescent="0.25">
      <c r="A16" s="24" t="s">
        <v>22</v>
      </c>
      <c r="B16" s="10"/>
      <c r="C16" s="11"/>
      <c r="D16" s="11"/>
      <c r="E16" s="11"/>
      <c r="F16" s="11"/>
      <c r="G16" s="9">
        <f t="shared" si="0"/>
        <v>0</v>
      </c>
      <c r="H16" s="1">
        <f t="shared" si="1"/>
        <v>0</v>
      </c>
    </row>
    <row r="17" spans="1:9" x14ac:dyDescent="0.25">
      <c r="A17" s="25" t="s">
        <v>23</v>
      </c>
      <c r="B17" s="26">
        <v>10</v>
      </c>
      <c r="C17" s="9"/>
      <c r="D17" s="9"/>
      <c r="E17" s="9"/>
      <c r="F17" s="9"/>
      <c r="G17" s="9"/>
      <c r="H17" s="9">
        <f>SUM(H18)</f>
        <v>0</v>
      </c>
      <c r="I17" s="1">
        <f>(H17*5)/B17</f>
        <v>0</v>
      </c>
    </row>
    <row r="18" spans="1:9" ht="32.1" customHeight="1" x14ac:dyDescent="0.25">
      <c r="A18" s="37" t="s">
        <v>24</v>
      </c>
      <c r="B18" s="10"/>
      <c r="C18" s="11"/>
      <c r="D18" s="11"/>
      <c r="E18" s="11"/>
      <c r="F18" s="11"/>
      <c r="G18" s="9">
        <f t="shared" si="0"/>
        <v>0</v>
      </c>
      <c r="H18" s="1">
        <f t="shared" si="1"/>
        <v>0</v>
      </c>
    </row>
    <row r="19" spans="1:9" ht="39.6" customHeight="1" x14ac:dyDescent="0.25">
      <c r="A19" s="37" t="s">
        <v>25</v>
      </c>
      <c r="B19" s="10"/>
      <c r="C19" s="11"/>
      <c r="D19" s="11"/>
      <c r="E19" s="11"/>
      <c r="F19" s="11"/>
      <c r="G19" s="9"/>
    </row>
    <row r="20" spans="1:9" ht="32.450000000000003" customHeight="1" x14ac:dyDescent="0.25">
      <c r="A20" s="37" t="s">
        <v>26</v>
      </c>
      <c r="B20" s="10"/>
      <c r="C20" s="11"/>
      <c r="D20" s="11"/>
      <c r="E20" s="11"/>
      <c r="F20" s="11"/>
      <c r="G20" s="9"/>
    </row>
    <row r="21" spans="1:9" x14ac:dyDescent="0.25">
      <c r="A21" s="25" t="s">
        <v>27</v>
      </c>
      <c r="B21" s="26">
        <v>5</v>
      </c>
      <c r="C21" s="9"/>
      <c r="D21" s="9"/>
      <c r="E21" s="9"/>
      <c r="F21" s="9"/>
      <c r="G21" s="9"/>
      <c r="H21" s="9">
        <f>SUM(H22:H24)</f>
        <v>0</v>
      </c>
      <c r="I21" s="1">
        <f>(H21*5)/B21</f>
        <v>0</v>
      </c>
    </row>
    <row r="22" spans="1:9" ht="46.5" customHeight="1" x14ac:dyDescent="0.25">
      <c r="A22" s="24" t="s">
        <v>28</v>
      </c>
      <c r="B22" s="10"/>
      <c r="C22" s="11"/>
      <c r="D22" s="11"/>
      <c r="E22" s="11"/>
      <c r="F22" s="11"/>
      <c r="G22" s="9">
        <f t="shared" si="0"/>
        <v>0</v>
      </c>
      <c r="H22" s="1">
        <f t="shared" si="1"/>
        <v>0</v>
      </c>
    </row>
    <row r="23" spans="1:9" ht="30" x14ac:dyDescent="0.25">
      <c r="A23" s="24" t="s">
        <v>29</v>
      </c>
      <c r="B23" s="10"/>
      <c r="C23" s="11"/>
      <c r="D23" s="11"/>
      <c r="E23" s="11"/>
      <c r="F23" s="11"/>
      <c r="G23" s="9"/>
    </row>
    <row r="24" spans="1:9" ht="18" customHeight="1" x14ac:dyDescent="0.25">
      <c r="A24" s="24" t="s">
        <v>30</v>
      </c>
      <c r="B24" s="10"/>
      <c r="C24" s="11"/>
      <c r="D24" s="11"/>
      <c r="E24" s="11"/>
      <c r="F24" s="11"/>
      <c r="G24" s="9">
        <f t="shared" si="0"/>
        <v>0</v>
      </c>
      <c r="H24" s="1">
        <f t="shared" si="1"/>
        <v>0</v>
      </c>
    </row>
    <row r="25" spans="1:9" ht="15.75" x14ac:dyDescent="0.25">
      <c r="G25" s="2">
        <f>SUM(G6:G24)</f>
        <v>0</v>
      </c>
      <c r="H25" s="2"/>
      <c r="I25" s="3" t="e">
        <f>(I6*0.4)+(I10*0.25)+(I14*0.2)+(I17*0.05)+(#REF!*0.05)+(I21*0.05)</f>
        <v>#REF!</v>
      </c>
    </row>
    <row r="26" spans="1:9" ht="15.75" x14ac:dyDescent="0.25">
      <c r="A26" s="19" t="s">
        <v>31</v>
      </c>
      <c r="B26" s="20"/>
      <c r="C26" s="20"/>
      <c r="D26" s="20"/>
      <c r="E26" s="20"/>
      <c r="F26" s="21"/>
      <c r="G26" s="2"/>
      <c r="H26" s="2"/>
      <c r="I26" s="3"/>
    </row>
    <row r="27" spans="1:9" ht="99.75" customHeight="1" x14ac:dyDescent="0.25">
      <c r="A27" s="22"/>
      <c r="B27" s="7"/>
      <c r="C27" s="7"/>
      <c r="D27" s="7"/>
      <c r="E27" s="7"/>
      <c r="F27" s="23"/>
      <c r="G27" s="2"/>
      <c r="H27" s="2"/>
      <c r="I27" s="3"/>
    </row>
    <row r="28" spans="1:9" ht="15.75" x14ac:dyDescent="0.25">
      <c r="G28" s="2"/>
      <c r="H28" s="2"/>
      <c r="I28" s="3"/>
    </row>
    <row r="29" spans="1:9" x14ac:dyDescent="0.25">
      <c r="A29" s="16"/>
      <c r="B29" s="4"/>
      <c r="C29" s="5"/>
      <c r="D29" s="5"/>
    </row>
    <row r="30" spans="1:9" x14ac:dyDescent="0.25">
      <c r="B30" s="6">
        <v>12.2</v>
      </c>
      <c r="C30" s="6"/>
    </row>
    <row r="31" spans="1:9" x14ac:dyDescent="0.25">
      <c r="A31" s="14" t="s">
        <v>32</v>
      </c>
      <c r="B31" s="6">
        <f>(12.2*5)/$B$30</f>
        <v>5</v>
      </c>
      <c r="C31" s="6">
        <f>(10.98*5)/$B$30</f>
        <v>4.5000000000000009</v>
      </c>
    </row>
    <row r="32" spans="1:9" x14ac:dyDescent="0.25">
      <c r="A32" s="14" t="s">
        <v>33</v>
      </c>
      <c r="B32" s="6">
        <f>(10.97*5)/$B$30</f>
        <v>4.4959016393442628</v>
      </c>
      <c r="C32" s="6">
        <f>(9.27*5)/$B$30</f>
        <v>3.7991803278688523</v>
      </c>
    </row>
    <row r="33" spans="1:10" x14ac:dyDescent="0.25">
      <c r="A33" s="17" t="s">
        <v>34</v>
      </c>
      <c r="B33" s="6">
        <f>(9.26*5)/$B$30</f>
        <v>3.7950819672131146</v>
      </c>
      <c r="C33" s="6">
        <f>(7.32*5)/$B$30</f>
        <v>3.0000000000000004</v>
      </c>
    </row>
    <row r="34" spans="1:10" x14ac:dyDescent="0.25">
      <c r="A34" s="17" t="s">
        <v>35</v>
      </c>
      <c r="B34" s="6">
        <f>(7.31*5)/$B$30</f>
        <v>2.9959016393442623</v>
      </c>
      <c r="C34" s="6">
        <f>(0.01*5)/$B$30</f>
        <v>4.0983606557377051E-3</v>
      </c>
    </row>
    <row r="35" spans="1:10" x14ac:dyDescent="0.25">
      <c r="A35" s="18"/>
    </row>
    <row r="36" spans="1:10" x14ac:dyDescent="0.25">
      <c r="A36" s="17" t="s">
        <v>36</v>
      </c>
    </row>
    <row r="37" spans="1:10" s="1" customFormat="1" x14ac:dyDescent="0.25">
      <c r="A37" s="17" t="s">
        <v>37</v>
      </c>
      <c r="J37" s="12"/>
    </row>
    <row r="38" spans="1:10" s="1" customFormat="1" ht="15.75" thickBot="1" x14ac:dyDescent="0.3">
      <c r="A38" s="18"/>
      <c r="J38" s="12"/>
    </row>
    <row r="39" spans="1:10" s="1" customFormat="1" ht="23.25" thickBot="1" x14ac:dyDescent="0.3">
      <c r="A39" s="28" t="s">
        <v>38</v>
      </c>
      <c r="J39" s="12"/>
    </row>
    <row r="40" spans="1:10" s="1" customFormat="1" ht="23.25" thickBot="1" x14ac:dyDescent="0.3">
      <c r="A40" s="28" t="s">
        <v>39</v>
      </c>
      <c r="J40" s="12"/>
    </row>
    <row r="41" spans="1:10" s="1" customFormat="1" ht="23.25" thickBot="1" x14ac:dyDescent="0.3">
      <c r="A41" s="28" t="s">
        <v>40</v>
      </c>
      <c r="J41" s="12"/>
    </row>
    <row r="42" spans="1:10" s="1" customFormat="1" ht="23.25" thickBot="1" x14ac:dyDescent="0.3">
      <c r="A42" s="28" t="s">
        <v>41</v>
      </c>
      <c r="J42" s="12"/>
    </row>
    <row r="43" spans="1:10" s="1" customFormat="1" x14ac:dyDescent="0.25">
      <c r="A43" s="18"/>
      <c r="J43" s="12"/>
    </row>
    <row r="44" spans="1:10" s="1" customFormat="1" x14ac:dyDescent="0.25">
      <c r="A44" s="18"/>
      <c r="J44" s="12"/>
    </row>
    <row r="45" spans="1:10" s="1" customFormat="1" x14ac:dyDescent="0.25">
      <c r="A45" s="18"/>
      <c r="J45" s="12"/>
    </row>
  </sheetData>
  <mergeCells count="6">
    <mergeCell ref="I4:I5"/>
    <mergeCell ref="B1:F1"/>
    <mergeCell ref="A4:A5"/>
    <mergeCell ref="B4:B5"/>
    <mergeCell ref="G4:G5"/>
    <mergeCell ref="H4:H5"/>
  </mergeCells>
  <conditionalFormatting sqref="A3 C3">
    <cfRule type="cellIs" dxfId="127" priority="10" operator="equal">
      <formula>"SOBRESALIENTE"</formula>
    </cfRule>
    <cfRule type="cellIs" dxfId="126" priority="11" operator="equal">
      <formula>"BUENO"</formula>
    </cfRule>
    <cfRule type="cellIs" dxfId="125" priority="12" operator="equal">
      <formula>"ACEPTABLE"</formula>
    </cfRule>
    <cfRule type="cellIs" dxfId="124" priority="13" operator="equal">
      <formula>"INSUFICIENTE"</formula>
    </cfRule>
  </conditionalFormatting>
  <conditionalFormatting sqref="D3">
    <cfRule type="cellIs" dxfId="123" priority="9" operator="equal">
      <formula>0</formula>
    </cfRule>
  </conditionalFormatting>
  <conditionalFormatting sqref="B3">
    <cfRule type="cellIs" dxfId="122" priority="5" operator="equal">
      <formula>"SOBRESALIENTE"</formula>
    </cfRule>
    <cfRule type="cellIs" dxfId="121" priority="6" operator="equal">
      <formula>"BUENO"</formula>
    </cfRule>
    <cfRule type="cellIs" dxfId="120" priority="7" operator="equal">
      <formula>"ACEPTABLE"</formula>
    </cfRule>
    <cfRule type="cellIs" dxfId="119" priority="8" operator="equal">
      <formula>"INSUFICIENTE"</formula>
    </cfRule>
  </conditionalFormatting>
  <conditionalFormatting sqref="C2">
    <cfRule type="cellIs" dxfId="118" priority="1" operator="equal">
      <formula>"SOBRESALIENTE"</formula>
    </cfRule>
    <cfRule type="cellIs" dxfId="117" priority="2" operator="equal">
      <formula>"BUENO"</formula>
    </cfRule>
    <cfRule type="cellIs" dxfId="116" priority="3" operator="equal">
      <formula>"ACEPTABLE"</formula>
    </cfRule>
    <cfRule type="cellIs" dxfId="115" priority="4" operator="equal">
      <formula>"INSUFICIENTE"</formula>
    </cfRule>
  </conditionalFormatting>
  <pageMargins left="0.51181102362204722" right="0.51181102362204722" top="0.74803149606299213" bottom="0.55118110236220474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pane ySplit="7" topLeftCell="A8" activePane="bottomLeft" state="frozen"/>
      <selection pane="bottomLeft" activeCell="A8" sqref="A8:B8"/>
    </sheetView>
  </sheetViews>
  <sheetFormatPr baseColWidth="10" defaultColWidth="11.42578125" defaultRowHeight="15" x14ac:dyDescent="0.25"/>
  <cols>
    <col min="1" max="1" width="50.5703125" style="14" customWidth="1"/>
    <col min="2" max="2" width="6.85546875" style="14" customWidth="1"/>
    <col min="3" max="3" width="7.42578125" style="1" customWidth="1"/>
    <col min="4" max="4" width="12.140625" style="1" customWidth="1"/>
    <col min="5" max="7" width="10.140625" style="1" customWidth="1"/>
    <col min="8" max="8" width="11.42578125" style="1" hidden="1" customWidth="1"/>
    <col min="9" max="9" width="13.7109375" style="1" hidden="1" customWidth="1"/>
    <col min="10" max="10" width="11.42578125" style="1" hidden="1" customWidth="1"/>
    <col min="11" max="16384" width="11.42578125" style="12"/>
  </cols>
  <sheetData>
    <row r="1" spans="1:10" ht="47.25" customHeight="1" x14ac:dyDescent="0.25">
      <c r="C1" s="92" t="s">
        <v>0</v>
      </c>
      <c r="D1" s="92"/>
      <c r="E1" s="92"/>
      <c r="F1" s="92"/>
      <c r="G1" s="92"/>
      <c r="H1" s="13"/>
      <c r="I1" s="13"/>
    </row>
    <row r="2" spans="1:10" ht="7.5" customHeight="1" x14ac:dyDescent="0.25">
      <c r="C2" s="46"/>
      <c r="D2" s="46"/>
      <c r="E2" s="46"/>
      <c r="F2" s="46"/>
      <c r="G2" s="46"/>
      <c r="H2" s="13"/>
      <c r="I2" s="13"/>
    </row>
    <row r="3" spans="1:10" ht="21" customHeight="1" x14ac:dyDescent="0.25">
      <c r="A3" s="29"/>
      <c r="B3" s="29" t="s">
        <v>42</v>
      </c>
      <c r="C3" s="38"/>
      <c r="D3" s="7"/>
      <c r="E3" s="7"/>
      <c r="F3" s="7"/>
      <c r="G3" s="40"/>
      <c r="H3" s="13"/>
      <c r="I3" s="13"/>
    </row>
    <row r="4" spans="1:10" ht="5.25" customHeight="1" thickBot="1" x14ac:dyDescent="0.3">
      <c r="H4" s="13"/>
      <c r="I4" s="13"/>
    </row>
    <row r="5" spans="1:10" ht="24.75" customHeight="1" thickBot="1" x14ac:dyDescent="0.3">
      <c r="A5" s="15" t="str">
        <f>IF(AND(J8=0,J12=0,J16=0,J19=0,J23=0),"",IF(AND($J$27&lt;=5,$J$27&gt;=4.5),"EXCELENTE",(IF(AND($J$27&lt;4.5,$J$27&gt;=3.75),"BUENO",IF(AND($J$27&lt;3.75,$J$27&gt;=3),"ELEMENTAL",IF(AND($J$27&lt;3,$J$27&gt;=0),"INSUFICIENTE",""))))))</f>
        <v/>
      </c>
      <c r="B5" s="39"/>
      <c r="C5" s="29" t="s">
        <v>43</v>
      </c>
      <c r="D5" s="38">
        <f>J27</f>
        <v>0</v>
      </c>
      <c r="E5" s="29" t="s">
        <v>44</v>
      </c>
      <c r="F5" s="38"/>
      <c r="G5" s="7"/>
      <c r="H5" s="13"/>
      <c r="I5" s="13"/>
    </row>
    <row r="6" spans="1:10" ht="7.5" customHeight="1" x14ac:dyDescent="0.25">
      <c r="A6" s="39"/>
      <c r="B6" s="39"/>
      <c r="C6" s="31"/>
      <c r="D6" s="29"/>
      <c r="E6" s="30"/>
      <c r="H6" s="13"/>
      <c r="I6" s="13"/>
    </row>
    <row r="7" spans="1:10" ht="26.25" customHeight="1" x14ac:dyDescent="0.25">
      <c r="A7" s="112" t="s">
        <v>3</v>
      </c>
      <c r="B7" s="112"/>
      <c r="C7" s="47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7" t="s">
        <v>9</v>
      </c>
      <c r="I7" s="48" t="s">
        <v>10</v>
      </c>
      <c r="J7" s="45" t="s">
        <v>11</v>
      </c>
    </row>
    <row r="8" spans="1:10" x14ac:dyDescent="0.25">
      <c r="A8" s="99" t="s">
        <v>12</v>
      </c>
      <c r="B8" s="100"/>
      <c r="C8" s="26">
        <v>40</v>
      </c>
      <c r="D8" s="27"/>
      <c r="E8" s="27"/>
      <c r="F8" s="27"/>
      <c r="G8" s="27"/>
      <c r="H8" s="9"/>
      <c r="I8" s="9">
        <f>SUM(H9:H11)</f>
        <v>0</v>
      </c>
      <c r="J8" s="1">
        <f>((I8*5)/12)*(C8/100)</f>
        <v>0</v>
      </c>
    </row>
    <row r="9" spans="1:10" ht="30" customHeight="1" x14ac:dyDescent="0.25">
      <c r="A9" s="101" t="s">
        <v>13</v>
      </c>
      <c r="B9" s="102"/>
      <c r="C9" s="10"/>
      <c r="D9" s="11"/>
      <c r="E9" s="11"/>
      <c r="F9" s="11"/>
      <c r="G9" s="11"/>
      <c r="H9" s="9">
        <f>IF(AND(D9&lt;&gt;"",E9="",F9="",G9=""),1,IF(AND(D9="",E9&lt;&gt;"",F9="",G9=""),2,IF(AND(D9="",E9="",F9&lt;&gt;"",G9=""),3,IF(AND(D9="",E9="",F9="",G9&lt;&gt;""),4,IF(AND(D9="",E9="",F9="",G9=""),0,"REVISAR")))))</f>
        <v>0</v>
      </c>
    </row>
    <row r="10" spans="1:10" ht="15" customHeight="1" x14ac:dyDescent="0.25">
      <c r="A10" s="101" t="s">
        <v>14</v>
      </c>
      <c r="B10" s="102"/>
      <c r="C10" s="10"/>
      <c r="D10" s="11"/>
      <c r="E10" s="11"/>
      <c r="F10" s="11"/>
      <c r="G10" s="11"/>
      <c r="H10" s="9">
        <f>IF(AND(D10&lt;&gt;"",E10="",F10="",G10=""),1,IF(AND(D10="",E10&lt;&gt;"",F10="",G10=""),2,IF(AND(D10="",E10="",F10&lt;&gt;"",G10=""),3,IF(AND(D10="",E10="",F10="",G10&lt;&gt;""),4,IF(AND(D10="",E10="",F10="",G10=""),0,"REVISAR")))))</f>
        <v>0</v>
      </c>
    </row>
    <row r="11" spans="1:10" ht="30" customHeight="1" x14ac:dyDescent="0.25">
      <c r="A11" s="101" t="s">
        <v>15</v>
      </c>
      <c r="B11" s="102"/>
      <c r="C11" s="10"/>
      <c r="D11" s="11"/>
      <c r="E11" s="11"/>
      <c r="F11" s="11"/>
      <c r="G11" s="11"/>
      <c r="H11" s="9">
        <f>IF(AND(D11&lt;&gt;"",E11="",F11="",G11=""),1,IF(AND(D11="",E11&lt;&gt;"",F11="",G11=""),2,IF(AND(D11="",E11="",F11&lt;&gt;"",G11=""),3,IF(AND(D11="",E11="",F11="",G11&lt;&gt;""),4,IF(AND(D11="",E11="",F11="",G11=""),0,"REVISAR")))))</f>
        <v>0</v>
      </c>
    </row>
    <row r="12" spans="1:10" x14ac:dyDescent="0.25">
      <c r="A12" s="99" t="s">
        <v>16</v>
      </c>
      <c r="B12" s="100"/>
      <c r="C12" s="26">
        <v>25</v>
      </c>
      <c r="D12" s="9"/>
      <c r="E12" s="9"/>
      <c r="F12" s="9"/>
      <c r="G12" s="9"/>
      <c r="H12" s="9"/>
      <c r="I12" s="9">
        <f>SUM(H13:H15)</f>
        <v>0</v>
      </c>
      <c r="J12" s="1">
        <f>((I12*5)/12)*(C12/100)</f>
        <v>0</v>
      </c>
    </row>
    <row r="13" spans="1:10" ht="30" customHeight="1" x14ac:dyDescent="0.25">
      <c r="A13" s="101" t="s">
        <v>17</v>
      </c>
      <c r="B13" s="102"/>
      <c r="C13" s="10"/>
      <c r="D13" s="11"/>
      <c r="E13" s="11"/>
      <c r="F13" s="11"/>
      <c r="G13" s="11"/>
      <c r="H13" s="9">
        <f>IF(AND(D13&lt;&gt;"",E13="",F13="",G13=""),1,IF(AND(D13="",E13&lt;&gt;"",F13="",G13=""),2,IF(AND(D13="",E13="",F13&lt;&gt;"",G13=""),3,IF(AND(D13="",E13="",F13="",G13&lt;&gt;""),4,IF(AND(D13="",E13="",F13="",G13=""),0,"REVISAR")))))</f>
        <v>0</v>
      </c>
    </row>
    <row r="14" spans="1:10" ht="30" customHeight="1" x14ac:dyDescent="0.25">
      <c r="A14" s="101" t="s">
        <v>18</v>
      </c>
      <c r="B14" s="102"/>
      <c r="C14" s="10"/>
      <c r="D14" s="11"/>
      <c r="E14" s="11"/>
      <c r="F14" s="11"/>
      <c r="G14" s="11"/>
      <c r="H14" s="9">
        <f>IF(AND(D14&lt;&gt;"",E14="",F14="",G14=""),1,IF(AND(D14="",E14&lt;&gt;"",F14="",G14=""),2,IF(AND(D14="",E14="",F14&lt;&gt;"",G14=""),3,IF(AND(D14="",E14="",F14="",G14&lt;&gt;""),4,IF(AND(D14="",E14="",F14="",G14=""),0,"REVISAR")))))</f>
        <v>0</v>
      </c>
    </row>
    <row r="15" spans="1:10" ht="30" customHeight="1" x14ac:dyDescent="0.25">
      <c r="A15" s="101" t="s">
        <v>19</v>
      </c>
      <c r="B15" s="102"/>
      <c r="C15" s="10"/>
      <c r="D15" s="11"/>
      <c r="E15" s="11"/>
      <c r="F15" s="11"/>
      <c r="G15" s="11"/>
      <c r="H15" s="9">
        <f>IF(AND(D15&lt;&gt;"",E15="",F15="",G15=""),1,IF(AND(D15="",E15&lt;&gt;"",F15="",G15=""),2,IF(AND(D15="",E15="",F15&lt;&gt;"",G15=""),3,IF(AND(D15="",E15="",F15="",G15&lt;&gt;""),4,IF(AND(D15="",E15="",F15="",G15=""),0,"REVISAR")))))</f>
        <v>0</v>
      </c>
    </row>
    <row r="16" spans="1:10" x14ac:dyDescent="0.25">
      <c r="A16" s="99" t="s">
        <v>20</v>
      </c>
      <c r="B16" s="100"/>
      <c r="C16" s="26">
        <v>20</v>
      </c>
      <c r="D16" s="9"/>
      <c r="E16" s="9"/>
      <c r="F16" s="9"/>
      <c r="G16" s="9"/>
      <c r="H16" s="9"/>
      <c r="I16" s="9">
        <f>SUM(H17:H18)</f>
        <v>0</v>
      </c>
      <c r="J16" s="1">
        <f>((I16*5)/8)*(C16/100)</f>
        <v>0</v>
      </c>
    </row>
    <row r="17" spans="1:10" ht="30" customHeight="1" x14ac:dyDescent="0.25">
      <c r="A17" s="101" t="s">
        <v>21</v>
      </c>
      <c r="B17" s="102"/>
      <c r="C17" s="10"/>
      <c r="D17" s="11"/>
      <c r="E17" s="11"/>
      <c r="F17" s="11"/>
      <c r="G17" s="11"/>
      <c r="H17" s="9">
        <f t="shared" ref="H17:H22" si="0">IF(AND(D17&lt;&gt;"",E17="",F17="",G17=""),1,IF(AND(D17="",E17&lt;&gt;"",F17="",G17=""),2,IF(AND(D17="",E17="",F17&lt;&gt;"",G17=""),3,IF(AND(D17="",E17="",F17="",G17&lt;&gt;""),4,IF(AND(D17="",E17="",F17="",G17=""),0,"REVISAR")))))</f>
        <v>0</v>
      </c>
    </row>
    <row r="18" spans="1:10" ht="30" customHeight="1" x14ac:dyDescent="0.25">
      <c r="A18" s="101" t="s">
        <v>22</v>
      </c>
      <c r="B18" s="102"/>
      <c r="C18" s="10"/>
      <c r="D18" s="11"/>
      <c r="E18" s="11"/>
      <c r="F18" s="11"/>
      <c r="G18" s="11"/>
      <c r="H18" s="9">
        <f t="shared" si="0"/>
        <v>0</v>
      </c>
    </row>
    <row r="19" spans="1:10" x14ac:dyDescent="0.25">
      <c r="A19" s="99" t="s">
        <v>23</v>
      </c>
      <c r="B19" s="100"/>
      <c r="C19" s="26">
        <v>10</v>
      </c>
      <c r="D19" s="9"/>
      <c r="E19" s="9"/>
      <c r="F19" s="9"/>
      <c r="G19" s="9"/>
      <c r="H19" s="9">
        <f t="shared" si="0"/>
        <v>0</v>
      </c>
      <c r="I19" s="9">
        <f>SUM(H20:H22)</f>
        <v>0</v>
      </c>
      <c r="J19" s="1">
        <f>((I19*5)/12)*(C19/100)</f>
        <v>0</v>
      </c>
    </row>
    <row r="20" spans="1:10" ht="30" customHeight="1" x14ac:dyDescent="0.25">
      <c r="A20" s="101" t="s">
        <v>24</v>
      </c>
      <c r="B20" s="102"/>
      <c r="C20" s="10"/>
      <c r="D20" s="11"/>
      <c r="E20" s="11"/>
      <c r="F20" s="11"/>
      <c r="G20" s="11"/>
      <c r="H20" s="9">
        <f t="shared" si="0"/>
        <v>0</v>
      </c>
    </row>
    <row r="21" spans="1:10" ht="30" customHeight="1" x14ac:dyDescent="0.25">
      <c r="A21" s="101" t="s">
        <v>25</v>
      </c>
      <c r="B21" s="102"/>
      <c r="C21" s="10"/>
      <c r="D21" s="11"/>
      <c r="E21" s="11"/>
      <c r="F21" s="11"/>
      <c r="G21" s="11"/>
      <c r="H21" s="9">
        <f t="shared" si="0"/>
        <v>0</v>
      </c>
    </row>
    <row r="22" spans="1:10" ht="30" customHeight="1" x14ac:dyDescent="0.25">
      <c r="A22" s="101" t="s">
        <v>26</v>
      </c>
      <c r="B22" s="102"/>
      <c r="C22" s="10"/>
      <c r="D22" s="11"/>
      <c r="E22" s="11"/>
      <c r="F22" s="11"/>
      <c r="G22" s="11"/>
      <c r="H22" s="9">
        <f t="shared" si="0"/>
        <v>0</v>
      </c>
    </row>
    <row r="23" spans="1:10" x14ac:dyDescent="0.25">
      <c r="A23" s="99" t="s">
        <v>27</v>
      </c>
      <c r="B23" s="100"/>
      <c r="C23" s="26">
        <v>5</v>
      </c>
      <c r="D23" s="9"/>
      <c r="E23" s="9"/>
      <c r="F23" s="9"/>
      <c r="G23" s="9"/>
      <c r="H23" s="9"/>
      <c r="I23" s="9">
        <f>SUM(H24:H26)</f>
        <v>0</v>
      </c>
      <c r="J23" s="1">
        <f>((I23*5)/12)*(C23/100)</f>
        <v>0</v>
      </c>
    </row>
    <row r="24" spans="1:10" ht="44.25" customHeight="1" x14ac:dyDescent="0.25">
      <c r="A24" s="101" t="s">
        <v>28</v>
      </c>
      <c r="B24" s="102"/>
      <c r="C24" s="10"/>
      <c r="D24" s="11"/>
      <c r="E24" s="11"/>
      <c r="F24" s="11"/>
      <c r="G24" s="11"/>
      <c r="H24" s="9">
        <f>IF(AND(D24&lt;&gt;"",E24="",F24="",G24=""),1,IF(AND(D24="",E24&lt;&gt;"",F24="",G24=""),2,IF(AND(D24="",E24="",F24&lt;&gt;"",G24=""),3,IF(AND(D24="",E24="",F24="",G24&lt;&gt;""),4,IF(AND(D24="",E24="",F24="",G24=""),0,"REVISAR")))))</f>
        <v>0</v>
      </c>
    </row>
    <row r="25" spans="1:10" ht="15" customHeight="1" x14ac:dyDescent="0.25">
      <c r="A25" s="101" t="s">
        <v>29</v>
      </c>
      <c r="B25" s="102"/>
      <c r="C25" s="10"/>
      <c r="D25" s="11"/>
      <c r="E25" s="11"/>
      <c r="F25" s="11"/>
      <c r="G25" s="11"/>
      <c r="H25" s="9">
        <f>IF(AND(D25&lt;&gt;"",E25="",F25="",G25=""),1,IF(AND(D25="",E25&lt;&gt;"",F25="",G25=""),2,IF(AND(D25="",E25="",F25&lt;&gt;"",G25=""),3,IF(AND(D25="",E25="",F25="",G25&lt;&gt;""),4,IF(AND(D25="",E25="",F25="",G25=""),0,"REVISAR")))))</f>
        <v>0</v>
      </c>
    </row>
    <row r="26" spans="1:10" x14ac:dyDescent="0.25">
      <c r="A26" s="101" t="s">
        <v>30</v>
      </c>
      <c r="B26" s="102"/>
      <c r="C26" s="10"/>
      <c r="D26" s="11"/>
      <c r="E26" s="11"/>
      <c r="F26" s="11"/>
      <c r="G26" s="11"/>
      <c r="H26" s="9">
        <f>IF(AND(D26&lt;&gt;"",E26="",F26="",G26=""),1,IF(AND(D26="",E26&lt;&gt;"",F26="",G26=""),2,IF(AND(D26="",E26="",F26&lt;&gt;"",G26=""),3,IF(AND(D26="",E26="",F26="",G26&lt;&gt;""),4,IF(AND(D26="",E26="",F26="",G26=""),0,"REVISAR")))))</f>
        <v>0</v>
      </c>
    </row>
    <row r="27" spans="1:10" ht="15" customHeight="1" x14ac:dyDescent="0.25">
      <c r="H27" s="31">
        <f>SUM(H8:H26)</f>
        <v>0</v>
      </c>
      <c r="I27" s="2"/>
      <c r="J27" s="3">
        <f>(J8+J12+J16+J19+J23)</f>
        <v>0</v>
      </c>
    </row>
    <row r="28" spans="1:10" ht="15.75" x14ac:dyDescent="0.25">
      <c r="A28" s="19" t="s">
        <v>31</v>
      </c>
      <c r="B28" s="42"/>
      <c r="C28" s="20"/>
      <c r="D28" s="20"/>
      <c r="E28" s="20"/>
      <c r="F28" s="20"/>
      <c r="G28" s="21"/>
      <c r="H28" s="2"/>
      <c r="I28" s="2"/>
      <c r="J28" s="3"/>
    </row>
    <row r="29" spans="1:10" ht="79.5" customHeight="1" x14ac:dyDescent="0.25">
      <c r="A29" s="22"/>
      <c r="B29" s="43"/>
      <c r="C29" s="7"/>
      <c r="D29" s="7"/>
      <c r="E29" s="7"/>
      <c r="F29" s="7"/>
      <c r="G29" s="23"/>
      <c r="H29" s="2"/>
      <c r="I29" s="2"/>
      <c r="J29" s="3"/>
    </row>
    <row r="30" spans="1:10" ht="16.5" thickBot="1" x14ac:dyDescent="0.3">
      <c r="H30" s="2"/>
      <c r="I30" s="2"/>
      <c r="J30" s="3"/>
    </row>
    <row r="31" spans="1:10" ht="15.75" hidden="1" thickBot="1" x14ac:dyDescent="0.3">
      <c r="A31" s="16"/>
      <c r="B31" s="16"/>
      <c r="C31" s="4"/>
      <c r="D31" s="5"/>
      <c r="E31" s="5"/>
    </row>
    <row r="32" spans="1:10" ht="15.75" hidden="1" thickBot="1" x14ac:dyDescent="0.3">
      <c r="C32" s="6">
        <v>12.2</v>
      </c>
      <c r="D32" s="6"/>
    </row>
    <row r="33" spans="1:7" ht="15.75" hidden="1" thickBot="1" x14ac:dyDescent="0.3">
      <c r="A33" s="14" t="s">
        <v>32</v>
      </c>
      <c r="C33" s="6">
        <f>(12.2*5)/$C$32</f>
        <v>5</v>
      </c>
      <c r="D33" s="6">
        <f>(10.98*5)/$C$32</f>
        <v>4.5000000000000009</v>
      </c>
    </row>
    <row r="34" spans="1:7" ht="15.75" hidden="1" thickBot="1" x14ac:dyDescent="0.3">
      <c r="A34" s="14" t="s">
        <v>33</v>
      </c>
      <c r="C34" s="6">
        <f>(10.97*5)/$C$32</f>
        <v>4.4959016393442628</v>
      </c>
      <c r="D34" s="6">
        <f>(9.27*5)/$C$32</f>
        <v>3.7991803278688523</v>
      </c>
    </row>
    <row r="35" spans="1:7" ht="15.75" hidden="1" thickBot="1" x14ac:dyDescent="0.3">
      <c r="A35" s="17" t="s">
        <v>34</v>
      </c>
      <c r="B35" s="17"/>
      <c r="C35" s="6">
        <f>(9.26*5)/$C$32</f>
        <v>3.7950819672131146</v>
      </c>
      <c r="D35" s="6">
        <f>(7.32*5)/$C$32</f>
        <v>3.0000000000000004</v>
      </c>
    </row>
    <row r="36" spans="1:7" ht="15.75" hidden="1" thickBot="1" x14ac:dyDescent="0.3">
      <c r="A36" s="17" t="s">
        <v>35</v>
      </c>
      <c r="B36" s="17"/>
      <c r="C36" s="6">
        <f>(7.31*5)/$C$32</f>
        <v>2.9959016393442623</v>
      </c>
      <c r="D36" s="6">
        <f>(0.01*5)/$C$32</f>
        <v>4.0983606557377051E-3</v>
      </c>
    </row>
    <row r="37" spans="1:7" ht="15.75" hidden="1" thickBot="1" x14ac:dyDescent="0.3">
      <c r="A37" s="18"/>
      <c r="B37" s="18"/>
    </row>
    <row r="38" spans="1:7" ht="15.75" hidden="1" thickBot="1" x14ac:dyDescent="0.3">
      <c r="A38" s="17" t="s">
        <v>36</v>
      </c>
      <c r="B38" s="17"/>
    </row>
    <row r="39" spans="1:7" s="1" customFormat="1" ht="15.75" hidden="1" thickBot="1" x14ac:dyDescent="0.3">
      <c r="A39" s="17" t="s">
        <v>37</v>
      </c>
      <c r="B39" s="17"/>
    </row>
    <row r="40" spans="1:7" s="1" customFormat="1" ht="21" customHeight="1" x14ac:dyDescent="0.25">
      <c r="A40" s="103" t="s">
        <v>38</v>
      </c>
      <c r="B40" s="104"/>
      <c r="C40" s="104"/>
      <c r="D40" s="104"/>
      <c r="E40" s="104"/>
      <c r="F40" s="104"/>
      <c r="G40" s="105"/>
    </row>
    <row r="41" spans="1:7" s="1" customFormat="1" ht="21" customHeight="1" x14ac:dyDescent="0.25">
      <c r="A41" s="106" t="s">
        <v>39</v>
      </c>
      <c r="B41" s="107"/>
      <c r="C41" s="107"/>
      <c r="D41" s="107"/>
      <c r="E41" s="107"/>
      <c r="F41" s="107"/>
      <c r="G41" s="108"/>
    </row>
    <row r="42" spans="1:7" s="1" customFormat="1" ht="21" customHeight="1" x14ac:dyDescent="0.25">
      <c r="A42" s="106" t="s">
        <v>40</v>
      </c>
      <c r="B42" s="107"/>
      <c r="C42" s="107"/>
      <c r="D42" s="107"/>
      <c r="E42" s="107"/>
      <c r="F42" s="107"/>
      <c r="G42" s="108"/>
    </row>
    <row r="43" spans="1:7" s="1" customFormat="1" ht="21" customHeight="1" thickBot="1" x14ac:dyDescent="0.3">
      <c r="A43" s="109" t="s">
        <v>41</v>
      </c>
      <c r="B43" s="110"/>
      <c r="C43" s="110"/>
      <c r="D43" s="110"/>
      <c r="E43" s="110"/>
      <c r="F43" s="110"/>
      <c r="G43" s="111"/>
    </row>
    <row r="44" spans="1:7" s="1" customFormat="1" x14ac:dyDescent="0.25">
      <c r="A44" s="18"/>
      <c r="B44" s="18"/>
    </row>
    <row r="45" spans="1:7" s="1" customFormat="1" x14ac:dyDescent="0.25">
      <c r="A45" s="18"/>
      <c r="B45" s="18"/>
    </row>
    <row r="46" spans="1:7" s="1" customFormat="1" x14ac:dyDescent="0.25">
      <c r="A46" s="18"/>
      <c r="B46" s="18"/>
    </row>
  </sheetData>
  <mergeCells count="25">
    <mergeCell ref="C1:G1"/>
    <mergeCell ref="A40:G40"/>
    <mergeCell ref="A41:G41"/>
    <mergeCell ref="A42:G42"/>
    <mergeCell ref="A43:G43"/>
    <mergeCell ref="A7:B7"/>
    <mergeCell ref="A8:B8"/>
    <mergeCell ref="A9:B9"/>
    <mergeCell ref="A10:B10"/>
    <mergeCell ref="A11:B11"/>
    <mergeCell ref="A24:B24"/>
    <mergeCell ref="A25:B25"/>
    <mergeCell ref="A26:B26"/>
    <mergeCell ref="A12:B12"/>
    <mergeCell ref="A16:B16"/>
    <mergeCell ref="A19:B19"/>
    <mergeCell ref="A23:B23"/>
    <mergeCell ref="A13:B13"/>
    <mergeCell ref="A14:B14"/>
    <mergeCell ref="A15:B15"/>
    <mergeCell ref="A17:B17"/>
    <mergeCell ref="A18:B18"/>
    <mergeCell ref="A20:B20"/>
    <mergeCell ref="A21:B21"/>
    <mergeCell ref="A22:B22"/>
  </mergeCells>
  <conditionalFormatting sqref="A5:B6 D6">
    <cfRule type="cellIs" dxfId="114" priority="41" operator="equal">
      <formula>"SOBRESALIENTE"</formula>
    </cfRule>
    <cfRule type="cellIs" dxfId="113" priority="42" operator="equal">
      <formula>"BUENO"</formula>
    </cfRule>
    <cfRule type="cellIs" dxfId="112" priority="43" operator="equal">
      <formula>"ACEPTABLE"</formula>
    </cfRule>
    <cfRule type="cellIs" dxfId="111" priority="44" operator="equal">
      <formula>"INSUFICIENTE"</formula>
    </cfRule>
  </conditionalFormatting>
  <conditionalFormatting sqref="E6">
    <cfRule type="cellIs" dxfId="110" priority="40" operator="equal">
      <formula>0</formula>
    </cfRule>
  </conditionalFormatting>
  <conditionalFormatting sqref="C6">
    <cfRule type="cellIs" dxfId="109" priority="36" operator="equal">
      <formula>"SOBRESALIENTE"</formula>
    </cfRule>
    <cfRule type="cellIs" dxfId="108" priority="37" operator="equal">
      <formula>"BUENO"</formula>
    </cfRule>
    <cfRule type="cellIs" dxfId="107" priority="38" operator="equal">
      <formula>"ACEPTABLE"</formula>
    </cfRule>
    <cfRule type="cellIs" dxfId="106" priority="39" operator="equal">
      <formula>"INSUFICIENTE"</formula>
    </cfRule>
  </conditionalFormatting>
  <conditionalFormatting sqref="C5">
    <cfRule type="cellIs" dxfId="105" priority="32" operator="equal">
      <formula>"SOBRESALIENTE"</formula>
    </cfRule>
    <cfRule type="cellIs" dxfId="104" priority="33" operator="equal">
      <formula>"BUENO"</formula>
    </cfRule>
    <cfRule type="cellIs" dxfId="103" priority="34" operator="equal">
      <formula>"ACEPTABLE"</formula>
    </cfRule>
    <cfRule type="cellIs" dxfId="102" priority="35" operator="equal">
      <formula>"INSUFICIENTE"</formula>
    </cfRule>
  </conditionalFormatting>
  <conditionalFormatting sqref="D5">
    <cfRule type="cellIs" dxfId="101" priority="31" operator="equal">
      <formula>0</formula>
    </cfRule>
  </conditionalFormatting>
  <conditionalFormatting sqref="D3">
    <cfRule type="cellIs" dxfId="100" priority="27" operator="equal">
      <formula>"SOBRESALIENTE"</formula>
    </cfRule>
    <cfRule type="cellIs" dxfId="99" priority="28" operator="equal">
      <formula>"BUENO"</formula>
    </cfRule>
    <cfRule type="cellIs" dxfId="98" priority="29" operator="equal">
      <formula>"ACEPTABLE"</formula>
    </cfRule>
    <cfRule type="cellIs" dxfId="97" priority="30" operator="equal">
      <formula>"INSUFICIENTE"</formula>
    </cfRule>
  </conditionalFormatting>
  <conditionalFormatting sqref="E3">
    <cfRule type="cellIs" dxfId="96" priority="26" operator="equal">
      <formula>0</formula>
    </cfRule>
  </conditionalFormatting>
  <conditionalFormatting sqref="G5">
    <cfRule type="cellIs" dxfId="95" priority="22" operator="equal">
      <formula>"SOBRESALIENTE"</formula>
    </cfRule>
    <cfRule type="cellIs" dxfId="94" priority="23" operator="equal">
      <formula>"BUENO"</formula>
    </cfRule>
    <cfRule type="cellIs" dxfId="93" priority="24" operator="equal">
      <formula>"ACEPTABLE"</formula>
    </cfRule>
    <cfRule type="cellIs" dxfId="92" priority="25" operator="equal">
      <formula>"INSUFICIENTE"</formula>
    </cfRule>
  </conditionalFormatting>
  <conditionalFormatting sqref="C3">
    <cfRule type="cellIs" dxfId="91" priority="17" operator="equal">
      <formula>"SOBRESALIENTE"</formula>
    </cfRule>
    <cfRule type="cellIs" dxfId="90" priority="18" operator="equal">
      <formula>"BUENO"</formula>
    </cfRule>
    <cfRule type="cellIs" dxfId="89" priority="19" operator="equal">
      <formula>"ACEPTABLE"</formula>
    </cfRule>
    <cfRule type="cellIs" dxfId="88" priority="20" operator="equal">
      <formula>"INSUFICIENTE"</formula>
    </cfRule>
  </conditionalFormatting>
  <conditionalFormatting sqref="D3">
    <cfRule type="cellIs" dxfId="87" priority="16" operator="equal">
      <formula>0</formula>
    </cfRule>
  </conditionalFormatting>
  <conditionalFormatting sqref="C3">
    <cfRule type="cellIs" dxfId="86" priority="12" operator="equal">
      <formula>"SOBRESALIENTE"</formula>
    </cfRule>
    <cfRule type="cellIs" dxfId="85" priority="13" operator="equal">
      <formula>"BUENO"</formula>
    </cfRule>
    <cfRule type="cellIs" dxfId="84" priority="14" operator="equal">
      <formula>"ACEPTABLE"</formula>
    </cfRule>
    <cfRule type="cellIs" dxfId="83" priority="15" operator="equal">
      <formula>"INSUFICIENTE"</formula>
    </cfRule>
  </conditionalFormatting>
  <conditionalFormatting sqref="D3">
    <cfRule type="cellIs" dxfId="82" priority="11" operator="equal">
      <formula>0</formula>
    </cfRule>
  </conditionalFormatting>
  <conditionalFormatting sqref="A3:B3">
    <cfRule type="cellIs" dxfId="81" priority="7" operator="equal">
      <formula>"SOBRESALIENTE"</formula>
    </cfRule>
    <cfRule type="cellIs" dxfId="80" priority="8" operator="equal">
      <formula>"BUENO"</formula>
    </cfRule>
    <cfRule type="cellIs" dxfId="79" priority="9" operator="equal">
      <formula>"ACEPTABLE"</formula>
    </cfRule>
    <cfRule type="cellIs" dxfId="78" priority="10" operator="equal">
      <formula>"INSUFICIENTE"</formula>
    </cfRule>
  </conditionalFormatting>
  <conditionalFormatting sqref="C3">
    <cfRule type="cellIs" dxfId="77" priority="6" operator="equal">
      <formula>0</formula>
    </cfRule>
  </conditionalFormatting>
  <conditionalFormatting sqref="E5">
    <cfRule type="cellIs" dxfId="76" priority="2" operator="equal">
      <formula>"SOBRESALIENTE"</formula>
    </cfRule>
    <cfRule type="cellIs" dxfId="75" priority="3" operator="equal">
      <formula>"BUENO"</formula>
    </cfRule>
    <cfRule type="cellIs" dxfId="74" priority="4" operator="equal">
      <formula>"ACEPTABLE"</formula>
    </cfRule>
    <cfRule type="cellIs" dxfId="73" priority="5" operator="equal">
      <formula>"INSUFICIENTE"</formula>
    </cfRule>
  </conditionalFormatting>
  <conditionalFormatting sqref="F5">
    <cfRule type="cellIs" dxfId="72" priority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pane ySplit="7" topLeftCell="A8" activePane="bottomLeft" state="frozen"/>
      <selection pane="bottomLeft" activeCell="G12" sqref="G12"/>
    </sheetView>
  </sheetViews>
  <sheetFormatPr baseColWidth="10" defaultColWidth="11.42578125" defaultRowHeight="15" x14ac:dyDescent="0.25"/>
  <cols>
    <col min="1" max="1" width="50.5703125" style="14" customWidth="1"/>
    <col min="2" max="2" width="6.85546875" style="14" customWidth="1"/>
    <col min="3" max="3" width="7.42578125" style="1" customWidth="1"/>
    <col min="4" max="4" width="12.140625" style="1" customWidth="1"/>
    <col min="5" max="7" width="10.140625" style="1" customWidth="1"/>
    <col min="8" max="8" width="0" style="1" hidden="1" customWidth="1"/>
    <col min="9" max="9" width="13.7109375" style="1" hidden="1" customWidth="1"/>
    <col min="10" max="10" width="11.42578125" style="1" hidden="1" customWidth="1"/>
    <col min="11" max="11" width="11.42578125" style="12" customWidth="1"/>
    <col min="12" max="16384" width="11.42578125" style="12"/>
  </cols>
  <sheetData>
    <row r="1" spans="1:10" ht="44.25" customHeight="1" x14ac:dyDescent="0.25">
      <c r="C1" s="92" t="s">
        <v>45</v>
      </c>
      <c r="D1" s="92"/>
      <c r="E1" s="92"/>
      <c r="F1" s="92"/>
      <c r="G1" s="92"/>
      <c r="H1" s="13"/>
      <c r="I1" s="13"/>
    </row>
    <row r="2" spans="1:10" ht="7.5" customHeight="1" x14ac:dyDescent="0.25">
      <c r="C2" s="46"/>
      <c r="D2" s="46"/>
      <c r="E2" s="46"/>
      <c r="F2" s="46"/>
      <c r="G2" s="46"/>
      <c r="H2" s="13"/>
      <c r="I2" s="13"/>
    </row>
    <row r="3" spans="1:10" ht="21" customHeight="1" x14ac:dyDescent="0.25">
      <c r="A3" s="29" t="s">
        <v>42</v>
      </c>
      <c r="B3" s="29"/>
      <c r="C3" s="38"/>
      <c r="D3" s="7"/>
      <c r="E3" s="7"/>
      <c r="F3" s="7"/>
      <c r="G3" s="7"/>
      <c r="H3" s="13"/>
      <c r="I3" s="13"/>
    </row>
    <row r="4" spans="1:10" ht="5.25" customHeight="1" thickBot="1" x14ac:dyDescent="0.3">
      <c r="H4" s="13"/>
      <c r="I4" s="13"/>
    </row>
    <row r="5" spans="1:10" ht="24.75" customHeight="1" thickBot="1" x14ac:dyDescent="0.3">
      <c r="A5" s="15" t="str">
        <f>IF(AND(J8=0,J12=0,J16=0,J19=0,J23=0),"",IF(AND($J$27&lt;=5,$J$27&gt;=4.5),"EXCELENTE",(IF(AND($J$27&lt;4.5,$J$27&gt;=3.75),"BUENO",IF(AND($J$27&lt;3.75,$J$27&gt;=3),"ELEMENTAL",IF(AND($J$27&lt;3,$J$27&gt;=0),"INSUFICIENTE",""))))))</f>
        <v/>
      </c>
      <c r="B5" s="39"/>
      <c r="C5" s="29" t="s">
        <v>43</v>
      </c>
      <c r="D5" s="38">
        <f>J27</f>
        <v>0</v>
      </c>
      <c r="E5" s="29" t="s">
        <v>44</v>
      </c>
      <c r="F5" s="38">
        <f>N27</f>
        <v>0</v>
      </c>
      <c r="G5" s="38">
        <f>O27</f>
        <v>0</v>
      </c>
      <c r="H5" s="13"/>
      <c r="I5" s="13"/>
    </row>
    <row r="6" spans="1:10" ht="7.5" customHeight="1" x14ac:dyDescent="0.25">
      <c r="A6" s="39"/>
      <c r="B6" s="39"/>
      <c r="C6" s="31"/>
      <c r="D6" s="29"/>
      <c r="E6" s="32"/>
    </row>
    <row r="7" spans="1:10" x14ac:dyDescent="0.25">
      <c r="A7" s="112" t="s">
        <v>3</v>
      </c>
      <c r="B7" s="112"/>
      <c r="C7" s="47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7" t="s">
        <v>9</v>
      </c>
      <c r="I7" s="48" t="s">
        <v>10</v>
      </c>
      <c r="J7" s="45" t="s">
        <v>11</v>
      </c>
    </row>
    <row r="8" spans="1:10" x14ac:dyDescent="0.25">
      <c r="A8" s="99" t="s">
        <v>12</v>
      </c>
      <c r="B8" s="100"/>
      <c r="C8" s="26">
        <v>30</v>
      </c>
      <c r="D8" s="27"/>
      <c r="E8" s="27"/>
      <c r="F8" s="27"/>
      <c r="G8" s="27"/>
      <c r="H8" s="9"/>
      <c r="I8" s="9">
        <f>SUM(H9:H11)</f>
        <v>0</v>
      </c>
      <c r="J8" s="1">
        <f>((I8*5)/12)*(C8/100)</f>
        <v>0</v>
      </c>
    </row>
    <row r="9" spans="1:10" ht="27" customHeight="1" x14ac:dyDescent="0.25">
      <c r="A9" s="101" t="s">
        <v>13</v>
      </c>
      <c r="B9" s="102"/>
      <c r="C9" s="10"/>
      <c r="D9" s="11"/>
      <c r="E9" s="11"/>
      <c r="F9" s="11"/>
      <c r="G9" s="11"/>
      <c r="H9" s="9">
        <f>IF(AND(D9&lt;&gt;"",E9="",F9="",G9=""),1,IF(AND(D9="",E9&lt;&gt;"",F9="",G9=""),2,IF(AND(D9="",E9="",F9&lt;&gt;"",G9=""),3,IF(AND(D9="",E9="",F9="",G9&lt;&gt;""),4,IF(AND(D9="",E9="",F9="",G9=""),0,"REVISAR")))))</f>
        <v>0</v>
      </c>
    </row>
    <row r="10" spans="1:10" ht="15" customHeight="1" x14ac:dyDescent="0.25">
      <c r="A10" s="101" t="s">
        <v>14</v>
      </c>
      <c r="B10" s="102"/>
      <c r="C10" s="10"/>
      <c r="D10" s="11"/>
      <c r="E10" s="11"/>
      <c r="F10" s="11"/>
      <c r="G10" s="11"/>
      <c r="H10" s="9">
        <f>IF(AND(D10&lt;&gt;"",E10="",F10="",G10=""),1,IF(AND(D10="",E10&lt;&gt;"",F10="",G10=""),2,IF(AND(D10="",E10="",F10&lt;&gt;"",G10=""),3,IF(AND(D10="",E10="",F10="",G10&lt;&gt;""),4,IF(AND(D10="",E10="",F10="",G10=""),0,"REVISAR")))))</f>
        <v>0</v>
      </c>
    </row>
    <row r="11" spans="1:10" ht="27" customHeight="1" x14ac:dyDescent="0.25">
      <c r="A11" s="101" t="s">
        <v>15</v>
      </c>
      <c r="B11" s="102"/>
      <c r="C11" s="10"/>
      <c r="D11" s="11"/>
      <c r="E11" s="11"/>
      <c r="F11" s="11"/>
      <c r="G11" s="11"/>
      <c r="H11" s="9">
        <f>IF(AND(D11&lt;&gt;"",E11="",F11="",G11=""),1,IF(AND(D11="",E11&lt;&gt;"",F11="",G11=""),2,IF(AND(D11="",E11="",F11&lt;&gt;"",G11=""),3,IF(AND(D11="",E11="",F11="",G11&lt;&gt;""),4,IF(AND(D11="",E11="",F11="",G11=""),0,"REVISAR")))))</f>
        <v>0</v>
      </c>
    </row>
    <row r="12" spans="1:10" x14ac:dyDescent="0.25">
      <c r="A12" s="99" t="s">
        <v>16</v>
      </c>
      <c r="B12" s="100"/>
      <c r="C12" s="26">
        <v>30</v>
      </c>
      <c r="D12" s="9"/>
      <c r="E12" s="9"/>
      <c r="F12" s="9"/>
      <c r="G12" s="9"/>
      <c r="H12" s="9"/>
      <c r="I12" s="9">
        <f>SUM(H13:H15)</f>
        <v>0</v>
      </c>
      <c r="J12" s="1">
        <f>((I12*5)/12)*(C12/100)</f>
        <v>0</v>
      </c>
    </row>
    <row r="13" spans="1:10" ht="30" customHeight="1" x14ac:dyDescent="0.25">
      <c r="A13" s="101" t="s">
        <v>17</v>
      </c>
      <c r="B13" s="102"/>
      <c r="C13" s="10"/>
      <c r="D13" s="11"/>
      <c r="E13" s="11"/>
      <c r="F13" s="11"/>
      <c r="G13" s="11"/>
      <c r="H13" s="9">
        <f>IF(AND(D13&lt;&gt;"",E13="",F13="",G13=""),1,IF(AND(D13="",E13&lt;&gt;"",F13="",G13=""),2,IF(AND(D13="",E13="",F13&lt;&gt;"",G13=""),3,IF(AND(D13="",E13="",F13="",G13&lt;&gt;""),4,IF(AND(D13="",E13="",F13="",G13=""),0,"REVISAR")))))</f>
        <v>0</v>
      </c>
    </row>
    <row r="14" spans="1:10" ht="30" customHeight="1" x14ac:dyDescent="0.25">
      <c r="A14" s="101" t="s">
        <v>18</v>
      </c>
      <c r="B14" s="102"/>
      <c r="C14" s="10"/>
      <c r="D14" s="11"/>
      <c r="E14" s="11"/>
      <c r="F14" s="11"/>
      <c r="G14" s="11"/>
      <c r="H14" s="9">
        <f>IF(AND(D14&lt;&gt;"",E14="",F14="",G14=""),1,IF(AND(D14="",E14&lt;&gt;"",F14="",G14=""),2,IF(AND(D14="",E14="",F14&lt;&gt;"",G14=""),3,IF(AND(D14="",E14="",F14="",G14&lt;&gt;""),4,IF(AND(D14="",E14="",F14="",G14=""),0,"REVISAR")))))</f>
        <v>0</v>
      </c>
    </row>
    <row r="15" spans="1:10" ht="30" customHeight="1" x14ac:dyDescent="0.25">
      <c r="A15" s="101" t="s">
        <v>19</v>
      </c>
      <c r="B15" s="102"/>
      <c r="C15" s="10"/>
      <c r="D15" s="11"/>
      <c r="E15" s="11"/>
      <c r="F15" s="11"/>
      <c r="G15" s="11"/>
      <c r="H15" s="9">
        <f>IF(AND(D15&lt;&gt;"",E15="",F15="",G15=""),1,IF(AND(D15="",E15&lt;&gt;"",F15="",G15=""),2,IF(AND(D15="",E15="",F15&lt;&gt;"",G15=""),3,IF(AND(D15="",E15="",F15="",G15&lt;&gt;""),4,IF(AND(D15="",E15="",F15="",G15=""),0,"REVISAR")))))</f>
        <v>0</v>
      </c>
    </row>
    <row r="16" spans="1:10" ht="30" customHeight="1" x14ac:dyDescent="0.25">
      <c r="A16" s="99" t="s">
        <v>20</v>
      </c>
      <c r="B16" s="100"/>
      <c r="C16" s="26">
        <v>25</v>
      </c>
      <c r="D16" s="9"/>
      <c r="E16" s="9"/>
      <c r="F16" s="9"/>
      <c r="G16" s="9"/>
      <c r="H16" s="9"/>
      <c r="I16" s="9">
        <f>SUM(H17:H18)</f>
        <v>0</v>
      </c>
      <c r="J16" s="1">
        <f>((I16*5)/8)*(C16/100)</f>
        <v>0</v>
      </c>
    </row>
    <row r="17" spans="1:10" ht="30" customHeight="1" x14ac:dyDescent="0.25">
      <c r="A17" s="101" t="s">
        <v>21</v>
      </c>
      <c r="B17" s="102"/>
      <c r="C17" s="10"/>
      <c r="D17" s="11"/>
      <c r="E17" s="11"/>
      <c r="F17" s="11"/>
      <c r="G17" s="11"/>
      <c r="H17" s="9">
        <f t="shared" ref="H17:H22" si="0">IF(AND(D17&lt;&gt;"",E17="",F17="",G17=""),1,IF(AND(D17="",E17&lt;&gt;"",F17="",G17=""),2,IF(AND(D17="",E17="",F17&lt;&gt;"",G17=""),3,IF(AND(D17="",E17="",F17="",G17&lt;&gt;""),4,IF(AND(D17="",E17="",F17="",G17=""),0,"REVISAR")))))</f>
        <v>0</v>
      </c>
    </row>
    <row r="18" spans="1:10" ht="30" customHeight="1" x14ac:dyDescent="0.25">
      <c r="A18" s="101" t="s">
        <v>22</v>
      </c>
      <c r="B18" s="102"/>
      <c r="C18" s="10"/>
      <c r="D18" s="11"/>
      <c r="E18" s="11"/>
      <c r="F18" s="11"/>
      <c r="G18" s="11"/>
      <c r="H18" s="9">
        <f t="shared" si="0"/>
        <v>0</v>
      </c>
    </row>
    <row r="19" spans="1:10" ht="30" customHeight="1" x14ac:dyDescent="0.25">
      <c r="A19" s="99" t="s">
        <v>23</v>
      </c>
      <c r="B19" s="100"/>
      <c r="C19" s="26">
        <v>10</v>
      </c>
      <c r="D19" s="9"/>
      <c r="E19" s="9"/>
      <c r="F19" s="9"/>
      <c r="G19" s="9"/>
      <c r="H19" s="9">
        <f t="shared" si="0"/>
        <v>0</v>
      </c>
      <c r="I19" s="9">
        <f>SUM(H20:H22)</f>
        <v>0</v>
      </c>
      <c r="J19" s="1">
        <f>((I19*5)/12)*(C19/100)</f>
        <v>0</v>
      </c>
    </row>
    <row r="20" spans="1:10" ht="30" customHeight="1" x14ac:dyDescent="0.25">
      <c r="A20" s="101" t="s">
        <v>24</v>
      </c>
      <c r="B20" s="102"/>
      <c r="C20" s="10"/>
      <c r="D20" s="11"/>
      <c r="E20" s="11"/>
      <c r="F20" s="11"/>
      <c r="G20" s="11"/>
      <c r="H20" s="9">
        <f t="shared" si="0"/>
        <v>0</v>
      </c>
    </row>
    <row r="21" spans="1:10" ht="30" customHeight="1" x14ac:dyDescent="0.25">
      <c r="A21" s="101" t="s">
        <v>25</v>
      </c>
      <c r="B21" s="102"/>
      <c r="C21" s="10"/>
      <c r="D21" s="11"/>
      <c r="E21" s="11"/>
      <c r="F21" s="11"/>
      <c r="G21" s="11"/>
      <c r="H21" s="9">
        <f t="shared" si="0"/>
        <v>0</v>
      </c>
    </row>
    <row r="22" spans="1:10" ht="30" customHeight="1" x14ac:dyDescent="0.25">
      <c r="A22" s="101" t="s">
        <v>26</v>
      </c>
      <c r="B22" s="102"/>
      <c r="C22" s="10"/>
      <c r="D22" s="11"/>
      <c r="E22" s="11"/>
      <c r="F22" s="11"/>
      <c r="G22" s="11"/>
      <c r="H22" s="9">
        <f t="shared" si="0"/>
        <v>0</v>
      </c>
    </row>
    <row r="23" spans="1:10" ht="15" customHeight="1" x14ac:dyDescent="0.25">
      <c r="A23" s="99" t="s">
        <v>27</v>
      </c>
      <c r="B23" s="100"/>
      <c r="C23" s="26">
        <v>5</v>
      </c>
      <c r="D23" s="9"/>
      <c r="E23" s="9"/>
      <c r="F23" s="9"/>
      <c r="G23" s="9"/>
      <c r="H23" s="9"/>
      <c r="I23" s="9">
        <f>SUM(H24:H26)</f>
        <v>0</v>
      </c>
      <c r="J23" s="1">
        <f>((I23*5)/12)*(C23/100)</f>
        <v>0</v>
      </c>
    </row>
    <row r="24" spans="1:10" ht="48.75" customHeight="1" x14ac:dyDescent="0.25">
      <c r="A24" s="101" t="s">
        <v>28</v>
      </c>
      <c r="B24" s="102"/>
      <c r="D24" s="11"/>
      <c r="E24" s="11"/>
      <c r="F24" s="11"/>
      <c r="G24" s="11"/>
      <c r="H24" s="9">
        <f>IF(AND(D24&lt;&gt;"",E24="",F24="",G24=""),1,IF(AND(D24="",E24&lt;&gt;"",F24="",G24=""),2,IF(AND(D24="",E24="",F24&lt;&gt;"",G24=""),3,IF(AND(D24="",E24="",F24="",G24&lt;&gt;""),4,IF(AND(D24="",E24="",F24="",G24=""),0,"REVISAR")))))</f>
        <v>0</v>
      </c>
    </row>
    <row r="25" spans="1:10" x14ac:dyDescent="0.25">
      <c r="A25" s="101" t="s">
        <v>29</v>
      </c>
      <c r="B25" s="102"/>
      <c r="C25" s="10"/>
      <c r="D25" s="11"/>
      <c r="E25" s="11"/>
      <c r="F25" s="11"/>
      <c r="G25" s="11"/>
      <c r="H25" s="9">
        <f>IF(AND(D25&lt;&gt;"",E25="",F25="",G25=""),1,IF(AND(D25="",E25&lt;&gt;"",F25="",G25=""),2,IF(AND(D25="",E25="",F25&lt;&gt;"",G25=""),3,IF(AND(D25="",E25="",F25="",G25&lt;&gt;""),4,IF(AND(D25="",E25="",F25="",G25=""),0,"REVISAR")))))</f>
        <v>0</v>
      </c>
    </row>
    <row r="26" spans="1:10" x14ac:dyDescent="0.25">
      <c r="A26" s="101" t="s">
        <v>30</v>
      </c>
      <c r="B26" s="102"/>
      <c r="C26" s="10"/>
      <c r="D26" s="11"/>
      <c r="E26" s="11"/>
      <c r="F26" s="11"/>
      <c r="G26" s="11"/>
      <c r="H26" s="9">
        <f>IF(AND(D26&lt;&gt;"",E26="",F26="",G26=""),1,IF(AND(D26="",E26&lt;&gt;"",F26="",G26=""),2,IF(AND(D26="",E26="",F26&lt;&gt;"",G26=""),3,IF(AND(D26="",E26="",F26="",G26&lt;&gt;""),4,IF(AND(D26="",E26="",F26="",G26=""),0,"REVISAR")))))</f>
        <v>0</v>
      </c>
    </row>
    <row r="27" spans="1:10" ht="12" customHeight="1" x14ac:dyDescent="0.25">
      <c r="A27" s="49"/>
      <c r="B27" s="44"/>
      <c r="H27" s="31">
        <f>SUM(H8:H26)</f>
        <v>0</v>
      </c>
      <c r="I27" s="2"/>
      <c r="J27" s="3">
        <f>(J8+J12+J16+J19+J23)</f>
        <v>0</v>
      </c>
    </row>
    <row r="28" spans="1:10" ht="15.75" x14ac:dyDescent="0.25">
      <c r="A28" s="19" t="s">
        <v>31</v>
      </c>
      <c r="B28" s="42"/>
      <c r="C28" s="20"/>
      <c r="D28" s="20"/>
      <c r="E28" s="20"/>
      <c r="F28" s="20"/>
      <c r="G28" s="21"/>
      <c r="H28" s="2"/>
      <c r="I28" s="2"/>
      <c r="J28" s="3"/>
    </row>
    <row r="29" spans="1:10" ht="79.5" customHeight="1" x14ac:dyDescent="0.25">
      <c r="A29" s="22"/>
      <c r="B29" s="43"/>
      <c r="C29" s="7"/>
      <c r="D29" s="7"/>
      <c r="E29" s="7"/>
      <c r="F29" s="7"/>
      <c r="G29" s="23"/>
      <c r="H29" s="2"/>
      <c r="I29" s="2"/>
      <c r="J29" s="3"/>
    </row>
    <row r="30" spans="1:10" ht="13.5" customHeight="1" thickBot="1" x14ac:dyDescent="0.3">
      <c r="H30" s="2"/>
      <c r="I30" s="2"/>
      <c r="J30" s="3"/>
    </row>
    <row r="31" spans="1:10" hidden="1" x14ac:dyDescent="0.25">
      <c r="A31" s="16"/>
      <c r="B31" s="16"/>
      <c r="C31" s="4"/>
      <c r="D31" s="5"/>
      <c r="E31" s="5"/>
    </row>
    <row r="32" spans="1:10" hidden="1" x14ac:dyDescent="0.25">
      <c r="C32" s="6">
        <v>12.2</v>
      </c>
      <c r="D32" s="6"/>
    </row>
    <row r="33" spans="1:11" hidden="1" x14ac:dyDescent="0.25">
      <c r="A33" s="14" t="s">
        <v>32</v>
      </c>
      <c r="C33" s="6">
        <f>(12.2*5)/$C$32</f>
        <v>5</v>
      </c>
      <c r="D33" s="6">
        <f>(10.98*5)/$C$32</f>
        <v>4.5000000000000009</v>
      </c>
    </row>
    <row r="34" spans="1:11" hidden="1" x14ac:dyDescent="0.25">
      <c r="A34" s="14" t="s">
        <v>33</v>
      </c>
      <c r="C34" s="6">
        <f>(10.97*5)/$C$32</f>
        <v>4.4959016393442628</v>
      </c>
      <c r="D34" s="6">
        <f>(9.27*5)/$C$32</f>
        <v>3.7991803278688523</v>
      </c>
    </row>
    <row r="35" spans="1:11" hidden="1" x14ac:dyDescent="0.25">
      <c r="A35" s="17" t="s">
        <v>34</v>
      </c>
      <c r="B35" s="17"/>
      <c r="C35" s="6">
        <f>(9.26*5)/$C$32</f>
        <v>3.7950819672131146</v>
      </c>
      <c r="D35" s="6">
        <f>(7.32*5)/$C$32</f>
        <v>3.0000000000000004</v>
      </c>
    </row>
    <row r="36" spans="1:11" hidden="1" x14ac:dyDescent="0.25">
      <c r="A36" s="17" t="s">
        <v>35</v>
      </c>
      <c r="B36" s="17"/>
      <c r="C36" s="6">
        <f>(7.31*5)/$C$32</f>
        <v>2.9959016393442623</v>
      </c>
      <c r="D36" s="6">
        <f>(0.01*5)/$C$32</f>
        <v>4.0983606557377051E-3</v>
      </c>
    </row>
    <row r="37" spans="1:11" hidden="1" x14ac:dyDescent="0.25">
      <c r="A37" s="18"/>
      <c r="B37" s="18"/>
    </row>
    <row r="38" spans="1:11" hidden="1" x14ac:dyDescent="0.25">
      <c r="A38" s="17" t="s">
        <v>36</v>
      </c>
      <c r="B38" s="17"/>
    </row>
    <row r="39" spans="1:11" s="1" customFormat="1" hidden="1" x14ac:dyDescent="0.25">
      <c r="A39" s="17" t="s">
        <v>37</v>
      </c>
      <c r="B39" s="17"/>
      <c r="K39" s="12"/>
    </row>
    <row r="40" spans="1:11" s="1" customFormat="1" ht="21" customHeight="1" x14ac:dyDescent="0.25">
      <c r="A40" s="103" t="s">
        <v>38</v>
      </c>
      <c r="B40" s="104"/>
      <c r="C40" s="104"/>
      <c r="D40" s="104"/>
      <c r="E40" s="104"/>
      <c r="F40" s="104"/>
      <c r="G40" s="105"/>
      <c r="K40" s="12"/>
    </row>
    <row r="41" spans="1:11" s="1" customFormat="1" ht="21" customHeight="1" x14ac:dyDescent="0.25">
      <c r="A41" s="106" t="s">
        <v>39</v>
      </c>
      <c r="B41" s="107"/>
      <c r="C41" s="107"/>
      <c r="D41" s="107"/>
      <c r="E41" s="107"/>
      <c r="F41" s="107"/>
      <c r="G41" s="108"/>
      <c r="K41" s="12"/>
    </row>
    <row r="42" spans="1:11" s="1" customFormat="1" ht="21" customHeight="1" x14ac:dyDescent="0.25">
      <c r="A42" s="106" t="s">
        <v>40</v>
      </c>
      <c r="B42" s="107"/>
      <c r="C42" s="107"/>
      <c r="D42" s="107"/>
      <c r="E42" s="107"/>
      <c r="F42" s="107"/>
      <c r="G42" s="108"/>
      <c r="K42" s="12"/>
    </row>
    <row r="43" spans="1:11" s="1" customFormat="1" ht="21" customHeight="1" thickBot="1" x14ac:dyDescent="0.3">
      <c r="A43" s="109" t="s">
        <v>41</v>
      </c>
      <c r="B43" s="110"/>
      <c r="C43" s="110"/>
      <c r="D43" s="110"/>
      <c r="E43" s="110"/>
      <c r="F43" s="110"/>
      <c r="G43" s="111"/>
      <c r="K43" s="12"/>
    </row>
    <row r="44" spans="1:11" s="1" customFormat="1" x14ac:dyDescent="0.25">
      <c r="A44" s="18"/>
      <c r="B44" s="18"/>
      <c r="K44" s="12"/>
    </row>
    <row r="45" spans="1:11" s="1" customFormat="1" x14ac:dyDescent="0.25">
      <c r="A45" s="18"/>
      <c r="B45" s="18"/>
      <c r="K45" s="12"/>
    </row>
    <row r="46" spans="1:11" s="1" customFormat="1" x14ac:dyDescent="0.25">
      <c r="A46" s="18"/>
      <c r="B46" s="18"/>
      <c r="K46" s="12"/>
    </row>
  </sheetData>
  <mergeCells count="25">
    <mergeCell ref="C1:G1"/>
    <mergeCell ref="A40:G40"/>
    <mergeCell ref="A41:G41"/>
    <mergeCell ref="A42:G42"/>
    <mergeCell ref="A43:G4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4:B24"/>
    <mergeCell ref="A25:B25"/>
    <mergeCell ref="A26:B26"/>
    <mergeCell ref="A18:B18"/>
    <mergeCell ref="A19:B19"/>
    <mergeCell ref="A20:B20"/>
    <mergeCell ref="A21:B21"/>
    <mergeCell ref="A22:B22"/>
  </mergeCells>
  <conditionalFormatting sqref="A6:D6 B5:C5">
    <cfRule type="cellIs" dxfId="71" priority="32" operator="equal">
      <formula>"SOBRESALIENTE"</formula>
    </cfRule>
    <cfRule type="cellIs" dxfId="70" priority="33" operator="equal">
      <formula>"BUENO"</formula>
    </cfRule>
    <cfRule type="cellIs" dxfId="69" priority="34" operator="equal">
      <formula>"ACEPTABLE"</formula>
    </cfRule>
    <cfRule type="cellIs" dxfId="68" priority="35" operator="equal">
      <formula>"INSUFICIENTE"</formula>
    </cfRule>
  </conditionalFormatting>
  <conditionalFormatting sqref="E6 D5">
    <cfRule type="cellIs" dxfId="67" priority="31" operator="equal">
      <formula>0</formula>
    </cfRule>
  </conditionalFormatting>
  <conditionalFormatting sqref="D3">
    <cfRule type="cellIs" dxfId="66" priority="27" operator="equal">
      <formula>"SOBRESALIENTE"</formula>
    </cfRule>
    <cfRule type="cellIs" dxfId="65" priority="28" operator="equal">
      <formula>"BUENO"</formula>
    </cfRule>
    <cfRule type="cellIs" dxfId="64" priority="29" operator="equal">
      <formula>"ACEPTABLE"</formula>
    </cfRule>
    <cfRule type="cellIs" dxfId="63" priority="30" operator="equal">
      <formula>"INSUFICIENTE"</formula>
    </cfRule>
  </conditionalFormatting>
  <conditionalFormatting sqref="E3">
    <cfRule type="cellIs" dxfId="62" priority="26" operator="equal">
      <formula>0</formula>
    </cfRule>
  </conditionalFormatting>
  <conditionalFormatting sqref="E5">
    <cfRule type="cellIs" dxfId="61" priority="22" operator="equal">
      <formula>"SOBRESALIENTE"</formula>
    </cfRule>
    <cfRule type="cellIs" dxfId="60" priority="23" operator="equal">
      <formula>"BUENO"</formula>
    </cfRule>
    <cfRule type="cellIs" dxfId="59" priority="24" operator="equal">
      <formula>"ACEPTABLE"</formula>
    </cfRule>
    <cfRule type="cellIs" dxfId="58" priority="25" operator="equal">
      <formula>"INSUFICIENTE"</formula>
    </cfRule>
  </conditionalFormatting>
  <conditionalFormatting sqref="F5">
    <cfRule type="cellIs" dxfId="57" priority="21" operator="equal">
      <formula>0</formula>
    </cfRule>
  </conditionalFormatting>
  <conditionalFormatting sqref="C3">
    <cfRule type="cellIs" dxfId="56" priority="17" operator="equal">
      <formula>"SOBRESALIENTE"</formula>
    </cfRule>
    <cfRule type="cellIs" dxfId="55" priority="18" operator="equal">
      <formula>"BUENO"</formula>
    </cfRule>
    <cfRule type="cellIs" dxfId="54" priority="19" operator="equal">
      <formula>"ACEPTABLE"</formula>
    </cfRule>
    <cfRule type="cellIs" dxfId="53" priority="20" operator="equal">
      <formula>"INSUFICIENTE"</formula>
    </cfRule>
  </conditionalFormatting>
  <conditionalFormatting sqref="D3">
    <cfRule type="cellIs" dxfId="52" priority="16" operator="equal">
      <formula>0</formula>
    </cfRule>
  </conditionalFormatting>
  <conditionalFormatting sqref="C3">
    <cfRule type="cellIs" dxfId="51" priority="12" operator="equal">
      <formula>"SOBRESALIENTE"</formula>
    </cfRule>
    <cfRule type="cellIs" dxfId="50" priority="13" operator="equal">
      <formula>"BUENO"</formula>
    </cfRule>
    <cfRule type="cellIs" dxfId="49" priority="14" operator="equal">
      <formula>"ACEPTABLE"</formula>
    </cfRule>
    <cfRule type="cellIs" dxfId="48" priority="15" operator="equal">
      <formula>"INSUFICIENTE"</formula>
    </cfRule>
  </conditionalFormatting>
  <conditionalFormatting sqref="D3">
    <cfRule type="cellIs" dxfId="47" priority="11" operator="equal">
      <formula>0</formula>
    </cfRule>
  </conditionalFormatting>
  <conditionalFormatting sqref="A3:B3">
    <cfRule type="cellIs" dxfId="46" priority="7" operator="equal">
      <formula>"SOBRESALIENTE"</formula>
    </cfRule>
    <cfRule type="cellIs" dxfId="45" priority="8" operator="equal">
      <formula>"BUENO"</formula>
    </cfRule>
    <cfRule type="cellIs" dxfId="44" priority="9" operator="equal">
      <formula>"ACEPTABLE"</formula>
    </cfRule>
    <cfRule type="cellIs" dxfId="43" priority="10" operator="equal">
      <formula>"INSUFICIENTE"</formula>
    </cfRule>
  </conditionalFormatting>
  <conditionalFormatting sqref="C3">
    <cfRule type="cellIs" dxfId="42" priority="6" operator="equal">
      <formula>0</formula>
    </cfRule>
  </conditionalFormatting>
  <conditionalFormatting sqref="G5">
    <cfRule type="cellIs" dxfId="41" priority="5" operator="equal">
      <formula>0</formula>
    </cfRule>
  </conditionalFormatting>
  <conditionalFormatting sqref="A5">
    <cfRule type="cellIs" dxfId="40" priority="1" operator="equal">
      <formula>"SOBRESALIENTE"</formula>
    </cfRule>
    <cfRule type="cellIs" dxfId="39" priority="2" operator="equal">
      <formula>"BUENO"</formula>
    </cfRule>
    <cfRule type="cellIs" dxfId="38" priority="3" operator="equal">
      <formula>"ACEPTABLE"</formula>
    </cfRule>
    <cfRule type="cellIs" dxfId="37" priority="4" operator="equal">
      <formula>"INSUFICIENTE"</formula>
    </cfRule>
  </conditionalFormatting>
  <pageMargins left="0.51181102362204722" right="0.51181102362204722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3" zoomScaleNormal="100" workbookViewId="0">
      <selection activeCell="A19" sqref="A19"/>
    </sheetView>
  </sheetViews>
  <sheetFormatPr baseColWidth="10" defaultColWidth="11.42578125" defaultRowHeight="15" x14ac:dyDescent="0.25"/>
  <cols>
    <col min="1" max="1" width="50.85546875" style="14" customWidth="1"/>
    <col min="2" max="2" width="6.85546875" style="1" customWidth="1"/>
    <col min="3" max="6" width="16.28515625" style="1" customWidth="1"/>
    <col min="7" max="7" width="11.42578125" style="1" hidden="1" customWidth="1"/>
    <col min="8" max="8" width="13.7109375" style="1" hidden="1" customWidth="1"/>
    <col min="9" max="9" width="11.42578125" style="1" hidden="1" customWidth="1"/>
    <col min="10" max="10" width="11.42578125" style="12" customWidth="1"/>
    <col min="11" max="16384" width="11.42578125" style="12"/>
  </cols>
  <sheetData>
    <row r="1" spans="1:13" ht="15.75" thickBot="1" x14ac:dyDescent="0.3"/>
    <row r="2" spans="1:13" ht="16.5" customHeight="1" x14ac:dyDescent="0.25">
      <c r="A2" s="50"/>
      <c r="B2" s="115"/>
      <c r="C2" s="116"/>
      <c r="D2" s="116"/>
      <c r="E2" s="116"/>
      <c r="F2" s="117"/>
      <c r="G2" s="12"/>
      <c r="H2" s="12"/>
      <c r="I2" s="12"/>
    </row>
    <row r="3" spans="1:13" ht="24" customHeight="1" x14ac:dyDescent="0.25">
      <c r="A3" s="51"/>
      <c r="B3" s="118" t="s">
        <v>55</v>
      </c>
      <c r="C3" s="119"/>
      <c r="D3" s="119"/>
      <c r="E3" s="119"/>
      <c r="F3" s="120"/>
      <c r="G3" s="12"/>
      <c r="H3" s="12"/>
      <c r="I3" s="12"/>
    </row>
    <row r="4" spans="1:13" ht="26.25" customHeight="1" x14ac:dyDescent="0.25">
      <c r="A4" s="52"/>
      <c r="B4" s="121" t="s">
        <v>66</v>
      </c>
      <c r="C4" s="119"/>
      <c r="D4" s="119"/>
      <c r="E4" s="119"/>
      <c r="F4" s="120"/>
      <c r="G4" s="12"/>
      <c r="H4" s="66"/>
      <c r="I4" s="66"/>
      <c r="J4" s="66"/>
      <c r="K4" s="66"/>
      <c r="L4" s="66"/>
      <c r="M4" s="66"/>
    </row>
    <row r="5" spans="1:13" s="53" customFormat="1" ht="9" customHeight="1" x14ac:dyDescent="0.25">
      <c r="A5" s="122"/>
      <c r="B5" s="123"/>
      <c r="C5" s="123"/>
      <c r="D5" s="123"/>
      <c r="E5" s="123"/>
      <c r="F5" s="124"/>
    </row>
    <row r="6" spans="1:13" ht="24" customHeight="1" x14ac:dyDescent="0.25">
      <c r="A6" s="54" t="s">
        <v>56</v>
      </c>
      <c r="B6" s="55"/>
      <c r="C6" s="56" t="s">
        <v>57</v>
      </c>
      <c r="D6" s="57"/>
      <c r="E6" s="125" t="s">
        <v>1</v>
      </c>
      <c r="F6" s="126"/>
      <c r="G6" s="12"/>
      <c r="H6" s="12"/>
      <c r="I6" s="12"/>
    </row>
    <row r="7" spans="1:13" ht="24" customHeight="1" x14ac:dyDescent="0.25">
      <c r="A7" s="127" t="s">
        <v>58</v>
      </c>
      <c r="B7" s="125"/>
      <c r="C7" s="125"/>
      <c r="D7" s="125"/>
      <c r="E7" s="125"/>
      <c r="F7" s="126"/>
      <c r="G7" s="12"/>
      <c r="H7" s="12"/>
      <c r="I7" s="12"/>
    </row>
    <row r="8" spans="1:13" ht="24" customHeight="1" x14ac:dyDescent="0.25">
      <c r="A8" s="128" t="s">
        <v>59</v>
      </c>
      <c r="B8" s="129"/>
      <c r="C8" s="129"/>
      <c r="D8" s="129"/>
      <c r="E8" s="129"/>
      <c r="F8" s="130"/>
      <c r="G8" s="12"/>
      <c r="H8" s="12"/>
      <c r="I8" s="12"/>
    </row>
    <row r="9" spans="1:13" ht="9" customHeight="1" x14ac:dyDescent="0.25">
      <c r="A9" s="122"/>
      <c r="B9" s="123"/>
      <c r="C9" s="123"/>
      <c r="D9" s="123"/>
      <c r="E9" s="123"/>
      <c r="F9" s="124"/>
      <c r="G9" s="12"/>
      <c r="H9" s="12"/>
      <c r="I9" s="12"/>
    </row>
    <row r="10" spans="1:13" ht="19.5" customHeight="1" x14ac:dyDescent="0.25">
      <c r="A10" s="127" t="s">
        <v>60</v>
      </c>
      <c r="B10" s="125"/>
      <c r="C10" s="125"/>
      <c r="D10" s="125"/>
      <c r="E10" s="125"/>
      <c r="F10" s="126"/>
      <c r="G10" s="12"/>
      <c r="H10" s="12"/>
      <c r="I10" s="12"/>
    </row>
    <row r="11" spans="1:13" ht="21" customHeight="1" x14ac:dyDescent="0.25">
      <c r="A11" s="127" t="s">
        <v>61</v>
      </c>
      <c r="B11" s="125"/>
      <c r="C11" s="125"/>
      <c r="D11" s="125"/>
      <c r="E11" s="125"/>
      <c r="F11" s="126"/>
      <c r="G11" s="12"/>
      <c r="H11" s="12"/>
      <c r="I11" s="12"/>
    </row>
    <row r="12" spans="1:13" ht="21" customHeight="1" x14ac:dyDescent="0.25">
      <c r="A12" s="127" t="s">
        <v>62</v>
      </c>
      <c r="B12" s="125"/>
      <c r="C12" s="125"/>
      <c r="D12" s="125"/>
      <c r="E12" s="125"/>
      <c r="F12" s="126"/>
      <c r="G12" s="12"/>
      <c r="H12" s="12"/>
      <c r="I12" s="12"/>
    </row>
    <row r="13" spans="1:13" ht="21" customHeight="1" x14ac:dyDescent="0.25">
      <c r="A13" s="127" t="s">
        <v>63</v>
      </c>
      <c r="B13" s="125"/>
      <c r="C13" s="125"/>
      <c r="D13" s="125"/>
      <c r="E13" s="125"/>
      <c r="F13" s="126"/>
      <c r="G13" s="12"/>
      <c r="H13" s="12"/>
      <c r="I13" s="12"/>
    </row>
    <row r="14" spans="1:13" ht="21" customHeight="1" x14ac:dyDescent="0.25">
      <c r="A14" s="127" t="s">
        <v>64</v>
      </c>
      <c r="B14" s="125"/>
      <c r="C14" s="125"/>
      <c r="D14" s="125"/>
      <c r="E14" s="125"/>
      <c r="F14" s="126"/>
      <c r="G14" s="12"/>
      <c r="H14" s="12"/>
      <c r="I14" s="12"/>
    </row>
    <row r="15" spans="1:13" ht="7.5" customHeight="1" thickBot="1" x14ac:dyDescent="0.3">
      <c r="A15" s="74"/>
      <c r="B15" s="75"/>
      <c r="C15" s="75"/>
      <c r="D15" s="75"/>
      <c r="E15" s="75"/>
      <c r="F15" s="76"/>
      <c r="G15" s="13"/>
      <c r="H15" s="13"/>
    </row>
    <row r="16" spans="1:13" ht="24.75" customHeight="1" thickBot="1" x14ac:dyDescent="0.3">
      <c r="A16" s="61" t="str">
        <f>IF(AND($I$18&lt;=5,$I$18&gt;=4.5),"EXCELENTE",(IF(AND($I$18&lt;4.5,$I$18&gt;=3.75),"BUENO",IF(AND($I$18&lt;3.75,$I$18&gt;=3),"ELEMENTAL",IF(AND($I$18&lt;3,$I$18&gt;0),"INSUFICIENTE","")))))</f>
        <v/>
      </c>
      <c r="B16" s="77"/>
      <c r="C16" s="63"/>
      <c r="D16" s="77"/>
      <c r="E16" s="63"/>
      <c r="F16" s="78"/>
      <c r="G16" s="13"/>
      <c r="H16" s="13"/>
    </row>
    <row r="17" spans="1:9" ht="26.25" customHeight="1" x14ac:dyDescent="0.25">
      <c r="A17" s="79" t="s">
        <v>3</v>
      </c>
      <c r="B17" s="65" t="s">
        <v>4</v>
      </c>
      <c r="C17" s="64" t="s">
        <v>5</v>
      </c>
      <c r="D17" s="64" t="s">
        <v>6</v>
      </c>
      <c r="E17" s="64" t="s">
        <v>7</v>
      </c>
      <c r="F17" s="58" t="s">
        <v>8</v>
      </c>
      <c r="G17" s="71" t="s">
        <v>9</v>
      </c>
      <c r="H17" s="59" t="s">
        <v>71</v>
      </c>
      <c r="I17" s="45" t="s">
        <v>11</v>
      </c>
    </row>
    <row r="18" spans="1:9" ht="18.75" x14ac:dyDescent="0.25">
      <c r="A18" s="80" t="s">
        <v>67</v>
      </c>
      <c r="B18" s="68">
        <f>SUM(B19:B21)</f>
        <v>12.5</v>
      </c>
      <c r="C18" s="67"/>
      <c r="D18" s="67"/>
      <c r="E18" s="67"/>
      <c r="F18" s="81"/>
      <c r="G18" s="72"/>
      <c r="H18" s="9">
        <f>SUM(G18:G43)</f>
        <v>0</v>
      </c>
      <c r="I18" s="32">
        <f>IFERROR(((H18*5)/H24),"")</f>
        <v>0</v>
      </c>
    </row>
    <row r="19" spans="1:9" ht="30" customHeight="1" x14ac:dyDescent="0.25">
      <c r="A19" s="82" t="s">
        <v>69</v>
      </c>
      <c r="B19" s="90">
        <v>4.166666666666667</v>
      </c>
      <c r="C19" s="60"/>
      <c r="D19" s="60"/>
      <c r="E19" s="60"/>
      <c r="F19" s="83"/>
      <c r="G19" s="73">
        <f>IF(AND(C19&lt;&gt;"",D19="",E19="",F19=""),1,IF(AND(C19="",D19&lt;&gt;"",E19="",F19=""),2,IF(AND(C19="",D19="",E19&lt;&gt;"",F19=""),3,IF(AND(C19="",D19="",E19="",F19&lt;&gt;""),4,IF(AND(C19="",D19="",E19="",F19=""),0,"REVISAR")))))</f>
        <v>0</v>
      </c>
      <c r="H19" s="59" t="s">
        <v>72</v>
      </c>
    </row>
    <row r="20" spans="1:9" ht="30" customHeight="1" x14ac:dyDescent="0.25">
      <c r="A20" s="82" t="s">
        <v>46</v>
      </c>
      <c r="B20" s="90">
        <v>4.166666666666667</v>
      </c>
      <c r="C20" s="60"/>
      <c r="D20" s="60"/>
      <c r="E20" s="60"/>
      <c r="F20" s="83"/>
      <c r="G20" s="73">
        <f t="shared" ref="G20:G21" si="0">IF(AND(C20&lt;&gt;"",D20="",E20="",F20=""),1,IF(AND(C20="",D20&lt;&gt;"",E20="",F20=""),2,IF(AND(C20="",D20="",E20&lt;&gt;"",F20=""),3,IF(AND(C20="",D20="",E20="",F20&lt;&gt;""),4,IF(AND(C20="",D20="",E20="",F20=""),0,"REVISAR")))))</f>
        <v>0</v>
      </c>
      <c r="H20" s="9"/>
    </row>
    <row r="21" spans="1:9" ht="68.25" customHeight="1" x14ac:dyDescent="0.25">
      <c r="A21" s="82" t="s">
        <v>70</v>
      </c>
      <c r="B21" s="90">
        <v>4.166666666666667</v>
      </c>
      <c r="C21" s="60"/>
      <c r="D21" s="60"/>
      <c r="E21" s="60"/>
      <c r="F21" s="83"/>
      <c r="G21" s="73">
        <f t="shared" si="0"/>
        <v>0</v>
      </c>
      <c r="H21" s="59" t="s">
        <v>73</v>
      </c>
    </row>
    <row r="22" spans="1:9" ht="20.25" customHeight="1" x14ac:dyDescent="0.25">
      <c r="A22" s="80" t="s">
        <v>47</v>
      </c>
      <c r="B22" s="68">
        <f>SUM(B23:B26)</f>
        <v>12.5</v>
      </c>
      <c r="C22" s="69"/>
      <c r="D22" s="69"/>
      <c r="E22" s="69"/>
      <c r="F22" s="84"/>
      <c r="G22" s="72"/>
      <c r="H22" s="9">
        <f>(COUNTIF(G18:G34,"VACIO"))</f>
        <v>0</v>
      </c>
    </row>
    <row r="23" spans="1:9" ht="60" x14ac:dyDescent="0.25">
      <c r="A23" s="82" t="s">
        <v>75</v>
      </c>
      <c r="B23" s="90">
        <v>4.166666666666667</v>
      </c>
      <c r="C23" s="60"/>
      <c r="D23" s="60"/>
      <c r="E23" s="60"/>
      <c r="F23" s="83"/>
      <c r="G23" s="73">
        <f>IF(AND(C23&lt;&gt;"",D23="",E23="",F23=""),1,IF(AND(C23="",D23&lt;&gt;"",E23="",F23=""),2,IF(AND(C23="",D23="",E23&lt;&gt;"",F23=""),3,IF(AND(C23="",D23="",E23="",F23&lt;&gt;""),4,IF(AND(C23="",D23="",E23="",F23=""),0,"REVISAR")))))</f>
        <v>0</v>
      </c>
      <c r="H23" s="59" t="s">
        <v>74</v>
      </c>
    </row>
    <row r="24" spans="1:9" ht="45" x14ac:dyDescent="0.25">
      <c r="A24" s="82" t="s">
        <v>76</v>
      </c>
      <c r="B24" s="90">
        <v>4.166666666666667</v>
      </c>
      <c r="C24" s="60"/>
      <c r="D24" s="60"/>
      <c r="E24" s="60"/>
      <c r="F24" s="83"/>
      <c r="G24" s="73">
        <f>IF(AND(C24&lt;&gt;"",D24="",E24="",F24=""),1,IF(AND(C24="",D24&lt;&gt;"",E24="",F24=""),2,IF(AND(C24="",D24="",E24&lt;&gt;"",F24=""),3,IF(AND(C24="",D24="",E24="",F24&lt;&gt;""),4,IF(AND(C24="",D24="",E24="",F24=""),0,"REVISAR")))))</f>
        <v>0</v>
      </c>
      <c r="H24" s="9">
        <f>(21-(H20+H22))*4</f>
        <v>84</v>
      </c>
    </row>
    <row r="25" spans="1:9" ht="30" x14ac:dyDescent="0.25">
      <c r="A25" s="82" t="s">
        <v>77</v>
      </c>
      <c r="B25" s="90"/>
      <c r="C25" s="60"/>
      <c r="D25" s="60"/>
      <c r="E25" s="60"/>
      <c r="F25" s="83"/>
      <c r="G25" s="73">
        <f>IF(AND(C25&lt;&gt;"",D25="",E25="",F25=""),1,IF(AND(C25="",D25&lt;&gt;"",E25="",F25=""),2,IF(AND(C25="",D25="",E25&lt;&gt;"",F25=""),3,IF(AND(C25="",D25="",E25="",F25&lt;&gt;""),4,IF(AND(C25="",D25="",E25="",F25=""),0,"REVISAR")))))</f>
        <v>0</v>
      </c>
    </row>
    <row r="26" spans="1:9" ht="36" customHeight="1" x14ac:dyDescent="0.25">
      <c r="A26" s="82" t="s">
        <v>48</v>
      </c>
      <c r="B26" s="90">
        <v>4.166666666666667</v>
      </c>
      <c r="C26" s="60"/>
      <c r="D26" s="60"/>
      <c r="E26" s="60"/>
      <c r="F26" s="83"/>
      <c r="G26" s="73">
        <f>IF(AND(C26&lt;&gt;"",D26="",E26="",F26=""),1,IF(AND(C26="",D26&lt;&gt;"",E26="",F26=""),2,IF(AND(C26="",D26="",E26&lt;&gt;"",F26=""),3,IF(AND(C26="",D26="",E26="",F26&lt;&gt;""),4,IF(AND(C26="",D26="",E26="",F26=""),0,"REVISAR")))))</f>
        <v>0</v>
      </c>
    </row>
    <row r="27" spans="1:9" ht="20.25" customHeight="1" x14ac:dyDescent="0.25">
      <c r="A27" s="80" t="s">
        <v>49</v>
      </c>
      <c r="B27" s="68">
        <f>SUM(B28:B32)</f>
        <v>12.5</v>
      </c>
      <c r="C27" s="69"/>
      <c r="D27" s="69"/>
      <c r="E27" s="69"/>
      <c r="F27" s="84"/>
      <c r="G27" s="72"/>
    </row>
    <row r="28" spans="1:9" ht="51" customHeight="1" x14ac:dyDescent="0.25">
      <c r="A28" s="82" t="s">
        <v>50</v>
      </c>
      <c r="B28" s="90">
        <v>4.166666666666667</v>
      </c>
      <c r="C28" s="60"/>
      <c r="D28" s="60"/>
      <c r="E28" s="60"/>
      <c r="F28" s="83"/>
      <c r="G28" s="73">
        <f t="shared" ref="G28:G32" si="1">IF(AND(C28&lt;&gt;"",D28="",E28="",F28=""),1,IF(AND(C28="",D28&lt;&gt;"",E28="",F28=""),2,IF(AND(C28="",D28="",E28&lt;&gt;"",F28=""),3,IF(AND(C28="",D28="",E28="",F28&lt;&gt;""),4,IF(AND(C28="",D28="",E28="",F28=""),0,"REVISAR")))))</f>
        <v>0</v>
      </c>
    </row>
    <row r="29" spans="1:9" ht="25.5" customHeight="1" x14ac:dyDescent="0.25">
      <c r="A29" s="82" t="s">
        <v>51</v>
      </c>
      <c r="B29" s="90">
        <v>4.166666666666667</v>
      </c>
      <c r="C29" s="60"/>
      <c r="D29" s="60"/>
      <c r="E29" s="60"/>
      <c r="F29" s="83"/>
      <c r="G29" s="73">
        <f t="shared" si="1"/>
        <v>0</v>
      </c>
    </row>
    <row r="30" spans="1:9" ht="62.25" customHeight="1" x14ac:dyDescent="0.25">
      <c r="A30" s="82" t="s">
        <v>52</v>
      </c>
      <c r="B30" s="90"/>
      <c r="C30" s="60"/>
      <c r="D30" s="60"/>
      <c r="E30" s="60"/>
      <c r="F30" s="83"/>
      <c r="G30" s="73">
        <f t="shared" si="1"/>
        <v>0</v>
      </c>
    </row>
    <row r="31" spans="1:9" ht="48" customHeight="1" x14ac:dyDescent="0.25">
      <c r="A31" s="82" t="s">
        <v>78</v>
      </c>
      <c r="B31" s="90"/>
      <c r="C31" s="60"/>
      <c r="D31" s="60"/>
      <c r="E31" s="60"/>
      <c r="F31" s="83"/>
      <c r="G31" s="73">
        <f t="shared" si="1"/>
        <v>0</v>
      </c>
    </row>
    <row r="32" spans="1:9" ht="36.75" customHeight="1" x14ac:dyDescent="0.25">
      <c r="A32" s="82" t="s">
        <v>79</v>
      </c>
      <c r="B32" s="90">
        <v>4.166666666666667</v>
      </c>
      <c r="C32" s="60"/>
      <c r="D32" s="60"/>
      <c r="E32" s="60"/>
      <c r="F32" s="83"/>
      <c r="G32" s="73">
        <f t="shared" si="1"/>
        <v>0</v>
      </c>
    </row>
    <row r="33" spans="1:9" x14ac:dyDescent="0.25">
      <c r="A33" s="80" t="s">
        <v>53</v>
      </c>
      <c r="B33" s="68">
        <f>SUM(B34:B37)</f>
        <v>16.666666666666668</v>
      </c>
      <c r="C33" s="69"/>
      <c r="D33" s="69"/>
      <c r="E33" s="69"/>
      <c r="F33" s="84"/>
      <c r="G33" s="72"/>
    </row>
    <row r="34" spans="1:9" ht="30" customHeight="1" x14ac:dyDescent="0.25">
      <c r="A34" s="82" t="s">
        <v>80</v>
      </c>
      <c r="B34" s="90">
        <v>4.166666666666667</v>
      </c>
      <c r="C34" s="60"/>
      <c r="D34" s="60"/>
      <c r="E34" s="60"/>
      <c r="F34" s="83"/>
      <c r="G34" s="73">
        <f>IF(AND(C34&lt;&gt;"",D34="",E34="",F34=""),1,IF(AND(C34="",D34&lt;&gt;"",E34="",F34=""),2,IF(AND(C34="",D34="",E34&lt;&gt;"",F34=""),3,IF(AND(C34="",D34="",E34="",F34&lt;&gt;""),4,IF(AND(C34="",D34="",E34="",F34=""),0,"REVISAR")))))</f>
        <v>0</v>
      </c>
    </row>
    <row r="35" spans="1:9" ht="49.5" customHeight="1" x14ac:dyDescent="0.25">
      <c r="A35" s="82" t="s">
        <v>81</v>
      </c>
      <c r="B35" s="90">
        <v>4.166666666666667</v>
      </c>
      <c r="C35" s="60"/>
      <c r="D35" s="60"/>
      <c r="E35" s="60"/>
      <c r="F35" s="83"/>
      <c r="G35" s="73">
        <f>IF(AND(C35&lt;&gt;"",D35="",E35="",F35=""),1,IF(AND(C35="",D35&lt;&gt;"",E35="",F35=""),2,IF(AND(C35="",D35="",E35&lt;&gt;"",F35=""),3,IF(AND(C35="",D35="",E35="",F35&lt;&gt;""),4,IF(AND(C35="",D35="",E35="",F35=""),0,"REVISAR")))))</f>
        <v>0</v>
      </c>
    </row>
    <row r="36" spans="1:9" ht="60" x14ac:dyDescent="0.25">
      <c r="A36" s="82" t="s">
        <v>54</v>
      </c>
      <c r="B36" s="90">
        <v>4.166666666666667</v>
      </c>
      <c r="C36" s="60"/>
      <c r="D36" s="60"/>
      <c r="E36" s="60"/>
      <c r="F36" s="83"/>
      <c r="G36" s="73">
        <f>IF(AND(C36&lt;&gt;"",D36="",E36="",F36=""),1,IF(AND(C36="",D36&lt;&gt;"",E36="",F36=""),2,IF(AND(C36="",D36="",E36&lt;&gt;"",F36=""),3,IF(AND(C36="",D36="",E36="",F36&lt;&gt;""),4,IF(AND(C36="",D36="",E36="",F36=""),0,"REVISAR")))))</f>
        <v>0</v>
      </c>
    </row>
    <row r="37" spans="1:9" ht="75" x14ac:dyDescent="0.25">
      <c r="A37" s="82" t="s">
        <v>82</v>
      </c>
      <c r="B37" s="90">
        <v>4.166666666666667</v>
      </c>
      <c r="C37" s="60"/>
      <c r="D37" s="60"/>
      <c r="E37" s="60"/>
      <c r="F37" s="83"/>
      <c r="G37" s="73">
        <f>IF(AND(C37&lt;&gt;"",D37="",E37="",F37=""),1,IF(AND(C37="",D37&lt;&gt;"",E37="",F37=""),2,IF(AND(C37="",D37="",E37&lt;&gt;"",F37=""),3,IF(AND(C37="",D37="",E37="",F37&lt;&gt;""),4,IF(AND(C37="",D37="",E37="",F37=""),0,"REVISAR")))))</f>
        <v>0</v>
      </c>
    </row>
    <row r="38" spans="1:9" x14ac:dyDescent="0.25">
      <c r="A38" s="80" t="s">
        <v>68</v>
      </c>
      <c r="B38" s="68">
        <f>SUM(B39:B43)</f>
        <v>20.833333333333336</v>
      </c>
      <c r="C38" s="69"/>
      <c r="D38" s="69"/>
      <c r="E38" s="69"/>
      <c r="F38" s="84"/>
      <c r="G38" s="72"/>
    </row>
    <row r="39" spans="1:9" ht="34.5" customHeight="1" x14ac:dyDescent="0.25">
      <c r="A39" s="82" t="s">
        <v>83</v>
      </c>
      <c r="B39" s="90">
        <v>4.166666666666667</v>
      </c>
      <c r="C39" s="60"/>
      <c r="D39" s="60"/>
      <c r="E39" s="60"/>
      <c r="F39" s="83"/>
      <c r="G39" s="73">
        <f>IF(AND(C39&lt;&gt;"",D39="",E39="",F39=""),1,IF(AND(C39="",D39&lt;&gt;"",E39="",F39=""),2,IF(AND(C39="",D39="",E39&lt;&gt;"",F39=""),3,IF(AND(C39="",D39="",E39="",F39&lt;&gt;""),4,IF(AND(C39="",D39="",E39="",F39=""),0,"REVISAR")))))</f>
        <v>0</v>
      </c>
    </row>
    <row r="40" spans="1:9" ht="30" customHeight="1" x14ac:dyDescent="0.25">
      <c r="A40" s="82" t="s">
        <v>84</v>
      </c>
      <c r="B40" s="90">
        <v>4.166666666666667</v>
      </c>
      <c r="C40" s="60"/>
      <c r="D40" s="60"/>
      <c r="E40" s="60"/>
      <c r="F40" s="83"/>
      <c r="G40" s="73">
        <f>IF(AND(C40&lt;&gt;"",D40="",E40="",F40=""),1,IF(AND(C40="",D40&lt;&gt;"",E40="",F40=""),2,IF(AND(C40="",D40="",E40&lt;&gt;"",F40=""),3,IF(AND(C40="",D40="",E40="",F40&lt;&gt;""),4,IF(AND(C40="",D40="",E40="",F40=""),0,"REVISAR")))))</f>
        <v>0</v>
      </c>
    </row>
    <row r="41" spans="1:9" ht="35.25" customHeight="1" x14ac:dyDescent="0.25">
      <c r="A41" s="82" t="s">
        <v>85</v>
      </c>
      <c r="B41" s="90">
        <v>4.166666666666667</v>
      </c>
      <c r="C41" s="60"/>
      <c r="D41" s="60"/>
      <c r="E41" s="60"/>
      <c r="F41" s="83"/>
      <c r="G41" s="73">
        <f>IF(AND(C41&lt;&gt;"",D41="",E41="",F41=""),1,IF(AND(C41="",D41&lt;&gt;"",E41="",F41=""),2,IF(AND(C41="",D41="",E41&lt;&gt;"",F41=""),3,IF(AND(C41="",D41="",E41="",F41&lt;&gt;""),4,IF(AND(C41="",D41="",E41="",F41=""),0,"REVISAR")))))</f>
        <v>0</v>
      </c>
    </row>
    <row r="42" spans="1:9" ht="45" x14ac:dyDescent="0.25">
      <c r="A42" s="82" t="s">
        <v>86</v>
      </c>
      <c r="B42" s="90">
        <v>4.166666666666667</v>
      </c>
      <c r="C42" s="60"/>
      <c r="D42" s="60"/>
      <c r="E42" s="60"/>
      <c r="F42" s="83"/>
      <c r="G42" s="73">
        <f>IF(AND(C42&lt;&gt;"",D42="",E42="",F42=""),1,IF(AND(C42="",D42&lt;&gt;"",E42="",F42=""),2,IF(AND(C42="",D42="",E42&lt;&gt;"",F42=""),3,IF(AND(C42="",D42="",E42="",F42&lt;&gt;""),4,IF(AND(C42="",D42="",E42="",F42=""),0,"REVISAR")))))</f>
        <v>0</v>
      </c>
    </row>
    <row r="43" spans="1:9" ht="45" x14ac:dyDescent="0.25">
      <c r="A43" s="82" t="s">
        <v>87</v>
      </c>
      <c r="B43" s="90">
        <v>4.166666666666667</v>
      </c>
      <c r="C43" s="60"/>
      <c r="D43" s="60"/>
      <c r="E43" s="60"/>
      <c r="F43" s="83"/>
      <c r="G43" s="73">
        <f>IF(AND(C43&lt;&gt;"",D43="",E43="",F43=""),1,IF(AND(C43="",D43&lt;&gt;"",E43="",F43=""),2,IF(AND(C43="",D43="",E43&lt;&gt;"",F43=""),3,IF(AND(C43="",D43="",E43="",F43&lt;&gt;""),4,IF(AND(C43="",D43="",E43="",F43=""),0,"REVISAR")))))</f>
        <v>0</v>
      </c>
    </row>
    <row r="44" spans="1:9" ht="15" customHeight="1" x14ac:dyDescent="0.25">
      <c r="A44" s="113" t="s">
        <v>65</v>
      </c>
      <c r="B44" s="114"/>
      <c r="C44" s="114"/>
      <c r="D44" s="114"/>
      <c r="E44" s="114"/>
      <c r="F44" s="70">
        <f>I44</f>
        <v>0</v>
      </c>
      <c r="G44" s="31">
        <f>SUM(G18:G43)</f>
        <v>0</v>
      </c>
      <c r="I44" s="3"/>
    </row>
    <row r="45" spans="1:9" ht="15.75" x14ac:dyDescent="0.25">
      <c r="A45" s="85" t="s">
        <v>31</v>
      </c>
      <c r="B45" s="62"/>
      <c r="C45" s="62"/>
      <c r="D45" s="62"/>
      <c r="E45" s="62"/>
      <c r="F45" s="86"/>
      <c r="G45" s="2"/>
      <c r="I45" s="3"/>
    </row>
    <row r="46" spans="1:9" ht="79.5" customHeight="1" thickBot="1" x14ac:dyDescent="0.3">
      <c r="A46" s="87"/>
      <c r="B46" s="88"/>
      <c r="C46" s="88"/>
      <c r="D46" s="88"/>
      <c r="E46" s="88"/>
      <c r="F46" s="89"/>
      <c r="G46" s="2"/>
      <c r="I46" s="3"/>
    </row>
    <row r="47" spans="1:9" s="1" customFormat="1" x14ac:dyDescent="0.25">
      <c r="A47" s="18"/>
    </row>
  </sheetData>
  <mergeCells count="14">
    <mergeCell ref="A44:E44"/>
    <mergeCell ref="B2:F2"/>
    <mergeCell ref="B3:F3"/>
    <mergeCell ref="B4:F4"/>
    <mergeCell ref="A5:F5"/>
    <mergeCell ref="E6:F6"/>
    <mergeCell ref="A12:F12"/>
    <mergeCell ref="A13:F13"/>
    <mergeCell ref="A14:F14"/>
    <mergeCell ref="A7:F7"/>
    <mergeCell ref="A8:F8"/>
    <mergeCell ref="A9:F9"/>
    <mergeCell ref="A10:F10"/>
    <mergeCell ref="A11:F11"/>
  </mergeCells>
  <conditionalFormatting sqref="A16">
    <cfRule type="cellIs" dxfId="36" priority="41" operator="equal">
      <formula>"SOBRESALIENTE"</formula>
    </cfRule>
    <cfRule type="cellIs" dxfId="35" priority="42" operator="equal">
      <formula>"BUENO"</formula>
    </cfRule>
    <cfRule type="cellIs" dxfId="34" priority="43" operator="equal">
      <formula>"ACEPTABLE"</formula>
    </cfRule>
    <cfRule type="cellIs" dxfId="33" priority="44" operator="equal">
      <formula>"INSUFICIENTE"</formula>
    </cfRule>
  </conditionalFormatting>
  <conditionalFormatting sqref="B16">
    <cfRule type="cellIs" dxfId="32" priority="32" operator="equal">
      <formula>"SOBRESALIENTE"</formula>
    </cfRule>
    <cfRule type="cellIs" dxfId="31" priority="33" operator="equal">
      <formula>"BUENO"</formula>
    </cfRule>
    <cfRule type="cellIs" dxfId="30" priority="34" operator="equal">
      <formula>"ACEPTABLE"</formula>
    </cfRule>
    <cfRule type="cellIs" dxfId="29" priority="35" operator="equal">
      <formula>"INSUFICIENTE"</formula>
    </cfRule>
  </conditionalFormatting>
  <conditionalFormatting sqref="C16">
    <cfRule type="cellIs" dxfId="28" priority="31" operator="equal">
      <formula>0</formula>
    </cfRule>
  </conditionalFormatting>
  <conditionalFormatting sqref="F16">
    <cfRule type="cellIs" dxfId="27" priority="22" operator="equal">
      <formula>"SOBRESALIENTE"</formula>
    </cfRule>
    <cfRule type="cellIs" dxfId="26" priority="23" operator="equal">
      <formula>"BUENO"</formula>
    </cfRule>
    <cfRule type="cellIs" dxfId="25" priority="24" operator="equal">
      <formula>"ACEPTABLE"</formula>
    </cfRule>
    <cfRule type="cellIs" dxfId="24" priority="25" operator="equal">
      <formula>"INSUFICIENTE"</formula>
    </cfRule>
  </conditionalFormatting>
  <conditionalFormatting sqref="D16">
    <cfRule type="cellIs" dxfId="23" priority="3" operator="equal">
      <formula>"SOBRESALIENTE"</formula>
    </cfRule>
    <cfRule type="cellIs" dxfId="22" priority="4" operator="equal">
      <formula>"BUENO"</formula>
    </cfRule>
    <cfRule type="cellIs" dxfId="21" priority="5" operator="equal">
      <formula>"ACEPTABLE"</formula>
    </cfRule>
    <cfRule type="cellIs" dxfId="20" priority="6" operator="equal">
      <formula>"INSUFICIENTE"</formula>
    </cfRule>
  </conditionalFormatting>
  <conditionalFormatting sqref="E16">
    <cfRule type="cellIs" dxfId="19" priority="2" operator="equal">
      <formula>0</formula>
    </cfRule>
  </conditionalFormatting>
  <conditionalFormatting sqref="F44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69230A6F7B2244BAC0CCEE5ED9CBFC" ma:contentTypeVersion="13" ma:contentTypeDescription="Crear nuevo documento." ma:contentTypeScope="" ma:versionID="3ef7c05465107002e0d9f9a1c8147885">
  <xsd:schema xmlns:xsd="http://www.w3.org/2001/XMLSchema" xmlns:xs="http://www.w3.org/2001/XMLSchema" xmlns:p="http://schemas.microsoft.com/office/2006/metadata/properties" xmlns:ns3="a680630e-7eeb-4e99-919a-2da1b391166b" xmlns:ns4="17c69f97-b20d-4962-be80-a408127180c1" targetNamespace="http://schemas.microsoft.com/office/2006/metadata/properties" ma:root="true" ma:fieldsID="5a1671ce7c60f3b09bad0a4d8c498fc6" ns3:_="" ns4:_="">
    <xsd:import namespace="a680630e-7eeb-4e99-919a-2da1b391166b"/>
    <xsd:import namespace="17c69f97-b20d-4962-be80-a408127180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0630e-7eeb-4e99-919a-2da1b39116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9f97-b20d-4962-be80-a40812718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F76BF-D5DA-410A-8935-293386E9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0630e-7eeb-4e99-919a-2da1b391166b"/>
    <ds:schemaRef ds:uri="17c69f97-b20d-4962-be80-a40812718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B835D-C0C1-4C26-9C04-2529070E9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D812A-DFB1-41BF-B94C-2CB2F9094C0E}">
  <ds:schemaRefs>
    <ds:schemaRef ds:uri="http://www.w3.org/XML/1998/namespace"/>
    <ds:schemaRef ds:uri="http://purl.org/dc/elements/1.1/"/>
    <ds:schemaRef ds:uri="a680630e-7eeb-4e99-919a-2da1b391166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7c69f97-b20d-4962-be80-a408127180c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VERSION 2 ESTUDIANTES</vt:lpstr>
      <vt:lpstr>Formato Estudiantes Pregrado</vt:lpstr>
      <vt:lpstr>Formato Internos</vt:lpstr>
      <vt:lpstr>Rúbrica</vt:lpstr>
      <vt:lpstr>'Formato Estudiantes Pregrado'!Área_de_impresión</vt:lpstr>
      <vt:lpstr>'Formato Internos'!Área_de_impresión</vt:lpstr>
      <vt:lpstr>Rúbrica!Área_de_impresión</vt:lpstr>
      <vt:lpstr>'VERSION 2 ESTUDIANTES'!Área_de_impresión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Enrique Martin Gomez</dc:creator>
  <cp:keywords/>
  <dc:description/>
  <cp:lastModifiedBy>Admin</cp:lastModifiedBy>
  <cp:revision/>
  <cp:lastPrinted>2020-06-18T17:00:23Z</cp:lastPrinted>
  <dcterms:created xsi:type="dcterms:W3CDTF">2019-08-12T17:12:00Z</dcterms:created>
  <dcterms:modified xsi:type="dcterms:W3CDTF">2020-06-18T17:17:46Z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0x0101006069230A6F7B2244BAC0CCEE5ED9CBFC</vt:lpwstr>
  </property>
</Properties>
</file>